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F742731-F2D2-4731-A9E6-A9982F5B83DB}" xr6:coauthVersionLast="47" xr6:coauthVersionMax="47" xr10:uidLastSave="{00000000-0000-0000-0000-000000000000}"/>
  <bookViews>
    <workbookView xWindow="780" yWindow="780" windowWidth="18630" windowHeight="2044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C19" i="1"/>
  <c r="C5" i="1" l="1"/>
  <c r="C6" i="1" s="1"/>
  <c r="C7" i="1" s="1"/>
  <c r="C11" i="1"/>
  <c r="C12" i="1" s="1"/>
  <c r="C13" i="1" s="1"/>
</calcChain>
</file>

<file path=xl/sharedStrings.xml><?xml version="1.0" encoding="utf-8"?>
<sst xmlns="http://schemas.openxmlformats.org/spreadsheetml/2006/main" count="50" uniqueCount="47">
  <si>
    <t>R410A System capacity (Kw):</t>
  </si>
  <si>
    <t>TX Valve capacity (R290) (Kw):</t>
  </si>
  <si>
    <t>Length (mm) of 1.2mm capillary needed:</t>
  </si>
  <si>
    <t>R32 System capacity (Kw):</t>
  </si>
  <si>
    <t>Capillary resizer:</t>
  </si>
  <si>
    <t>Original length (mm):</t>
  </si>
  <si>
    <t>Original Inner Diameter (mm):</t>
  </si>
  <si>
    <t>New Inner Diameter (mm):</t>
  </si>
  <si>
    <t>New length of capillary (mm):</t>
  </si>
  <si>
    <t>Capillary capacity required (R290) (Kw):</t>
  </si>
  <si>
    <t>ID (mm)</t>
  </si>
  <si>
    <t>OD (mm)</t>
  </si>
  <si>
    <t>Capillary Diameters Chart:</t>
  </si>
  <si>
    <t>Part #</t>
  </si>
  <si>
    <t>SP-0</t>
  </si>
  <si>
    <t>SP-1</t>
  </si>
  <si>
    <t>SP-2</t>
  </si>
  <si>
    <t>SP-1.5</t>
  </si>
  <si>
    <t>SP-3</t>
  </si>
  <si>
    <t>SP-4</t>
  </si>
  <si>
    <t>SP-4.5</t>
  </si>
  <si>
    <t>SP-5</t>
  </si>
  <si>
    <t>SP-6</t>
  </si>
  <si>
    <t>SP-6.5</t>
  </si>
  <si>
    <t>SP-7</t>
  </si>
  <si>
    <t>SP-8</t>
  </si>
  <si>
    <t>SP-9</t>
  </si>
  <si>
    <t>SP-10</t>
  </si>
  <si>
    <t>SP-11</t>
  </si>
  <si>
    <t>www.kte.com.au/tube/service-packs/</t>
  </si>
  <si>
    <t>Please check the main PDF document and other resources!</t>
  </si>
  <si>
    <t>My technical research is based on much analysis of publicly available data, but isn’t endorsed by any of the hydrocarbon gas manufacturers.</t>
  </si>
  <si>
    <t>Not endorsed by the hydrocarbon refrigerant manufacturers.</t>
  </si>
  <si>
    <t>Info &amp; Disclaimer:</t>
  </si>
  <si>
    <t>Facebook: "Hydrocarbon Conspiracy"</t>
  </si>
  <si>
    <t>This method is recommended only if you're using an R410A or R32 based system on pipework rated only for R22 refrigerant.</t>
  </si>
  <si>
    <t>This method was an early trial method of converting an R410A system to run R290.</t>
  </si>
  <si>
    <t>R410A system charge (g):</t>
  </si>
  <si>
    <t>R32 system charge (g):</t>
  </si>
  <si>
    <t>Gas charge calculator:</t>
  </si>
  <si>
    <t>Input:</t>
  </si>
  <si>
    <t>Resulting R290 gas charge:</t>
  </si>
  <si>
    <t>Measure superheat on converted system using the R290 refrigerant scale.</t>
  </si>
  <si>
    <t>Convert R32 system to R290:</t>
  </si>
  <si>
    <t>Convert R410A system to R290:</t>
  </si>
  <si>
    <t>Using a gas blend as per the Multi gas conversion tool may offer superior performance and efficiency. Condensing pressures may be comparable to R404A.</t>
  </si>
  <si>
    <t>www.hydrocarbonconspiracy.info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</si>
</sst>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000000"/>
      <name val="Calibri"/>
      <family val="2"/>
    </font>
    <font>
      <u/>
      <sz val="11"/>
      <color theme="10"/>
      <name val="Calibri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1"/>
    <xf numFmtId="0" fontId="4" fillId="0" borderId="0" xfId="1" applyFont="1"/>
    <xf numFmtId="0" fontId="0" fillId="0" borderId="10" xfId="0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5" fillId="0" borderId="13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6" xfId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2" fillId="0" borderId="18" xfId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ydrocarbonconspiracy.info/" TargetMode="External"/><Relationship Id="rId2" Type="http://schemas.openxmlformats.org/officeDocument/2006/relationships/hyperlink" Target="https://www.facebook.com/hydrocarbonconspiracy" TargetMode="External"/><Relationship Id="rId1" Type="http://schemas.openxmlformats.org/officeDocument/2006/relationships/hyperlink" Target="http://www.kte.com.au/tube/service-packs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4"/>
  <sheetViews>
    <sheetView tabSelected="1" zoomScaleNormal="100" workbookViewId="0">
      <selection activeCell="B26" sqref="B26"/>
    </sheetView>
  </sheetViews>
  <sheetFormatPr defaultRowHeight="15" x14ac:dyDescent="0.25"/>
  <cols>
    <col min="1" max="1" width="1.85546875" style="1" customWidth="1"/>
    <col min="2" max="2" width="36" style="1" customWidth="1"/>
    <col min="3" max="3" width="14.42578125" style="1" customWidth="1"/>
    <col min="4" max="4" width="2.5703125" style="1" customWidth="1"/>
    <col min="5" max="5" width="7.85546875" style="1" customWidth="1"/>
    <col min="6" max="7" width="14.42578125" style="1" customWidth="1"/>
    <col min="8" max="16384" width="9.140625" style="1"/>
  </cols>
  <sheetData>
    <row r="1" spans="2:7" ht="15.75" thickBot="1" x14ac:dyDescent="0.3"/>
    <row r="2" spans="2:7" ht="15.75" thickBot="1" x14ac:dyDescent="0.3">
      <c r="B2" s="27" t="s">
        <v>44</v>
      </c>
      <c r="C2" s="28"/>
      <c r="E2" s="29" t="s">
        <v>12</v>
      </c>
      <c r="F2" s="30"/>
      <c r="G2" s="31"/>
    </row>
    <row r="3" spans="2:7" ht="15.75" thickBot="1" x14ac:dyDescent="0.3">
      <c r="B3" s="2" t="s">
        <v>0</v>
      </c>
      <c r="C3" s="3">
        <v>7</v>
      </c>
      <c r="E3" s="4" t="s">
        <v>13</v>
      </c>
      <c r="F3" s="5" t="s">
        <v>10</v>
      </c>
      <c r="G3" s="6" t="s">
        <v>11</v>
      </c>
    </row>
    <row r="4" spans="2:7" x14ac:dyDescent="0.25">
      <c r="B4" s="7"/>
      <c r="C4" s="8"/>
      <c r="E4" s="4" t="s">
        <v>14</v>
      </c>
      <c r="F4" s="5">
        <v>0.6</v>
      </c>
      <c r="G4" s="6">
        <v>1.8</v>
      </c>
    </row>
    <row r="5" spans="2:7" x14ac:dyDescent="0.25">
      <c r="B5" s="7" t="s">
        <v>1</v>
      </c>
      <c r="C5" s="8">
        <f>C3/226.85*123.78</f>
        <v>3.8195283226801853</v>
      </c>
      <c r="E5" s="4" t="s">
        <v>15</v>
      </c>
      <c r="F5" s="5">
        <v>0.66</v>
      </c>
      <c r="G5" s="6">
        <v>1.72</v>
      </c>
    </row>
    <row r="6" spans="2:7" x14ac:dyDescent="0.25">
      <c r="B6" s="7" t="s">
        <v>9</v>
      </c>
      <c r="C6" s="8">
        <f>C3-C5</f>
        <v>3.1804716773198147</v>
      </c>
      <c r="E6" s="4" t="s">
        <v>17</v>
      </c>
      <c r="F6" s="5">
        <v>0.7</v>
      </c>
      <c r="G6" s="6">
        <v>1.8</v>
      </c>
    </row>
    <row r="7" spans="2:7" ht="15.75" thickBot="1" x14ac:dyDescent="0.3">
      <c r="B7" s="9" t="s">
        <v>2</v>
      </c>
      <c r="C7" s="10">
        <f>(148.9*2500/(C6*1000))/148.9*135.3</f>
        <v>106.35214971794483</v>
      </c>
      <c r="E7" s="4" t="s">
        <v>16</v>
      </c>
      <c r="F7" s="5">
        <v>0.8</v>
      </c>
      <c r="G7" s="6">
        <v>2.06</v>
      </c>
    </row>
    <row r="8" spans="2:7" ht="15.75" thickBot="1" x14ac:dyDescent="0.3">
      <c r="E8" s="4" t="s">
        <v>18</v>
      </c>
      <c r="F8" s="5">
        <v>0.9</v>
      </c>
      <c r="G8" s="6">
        <v>2.1800000000000002</v>
      </c>
    </row>
    <row r="9" spans="2:7" ht="15.75" thickBot="1" x14ac:dyDescent="0.3">
      <c r="B9" s="27" t="s">
        <v>43</v>
      </c>
      <c r="C9" s="28"/>
      <c r="E9" s="4" t="s">
        <v>19</v>
      </c>
      <c r="F9" s="5">
        <v>1.1000000000000001</v>
      </c>
      <c r="G9" s="6">
        <v>2.16</v>
      </c>
    </row>
    <row r="10" spans="2:7" ht="15.75" thickBot="1" x14ac:dyDescent="0.3">
      <c r="B10" s="2" t="s">
        <v>3</v>
      </c>
      <c r="C10" s="3">
        <v>7</v>
      </c>
      <c r="E10" s="4" t="s">
        <v>20</v>
      </c>
      <c r="F10" s="5">
        <v>1.2</v>
      </c>
      <c r="G10" s="6">
        <v>2.2599999999999998</v>
      </c>
    </row>
    <row r="11" spans="2:7" x14ac:dyDescent="0.25">
      <c r="B11" s="7" t="s">
        <v>1</v>
      </c>
      <c r="C11" s="8">
        <f>C10/230.34*123.78</f>
        <v>3.7616566814274552</v>
      </c>
      <c r="E11" s="4" t="s">
        <v>21</v>
      </c>
      <c r="F11" s="5">
        <v>1.3</v>
      </c>
      <c r="G11" s="6">
        <v>2.58</v>
      </c>
    </row>
    <row r="12" spans="2:7" x14ac:dyDescent="0.25">
      <c r="B12" s="7" t="s">
        <v>9</v>
      </c>
      <c r="C12" s="8">
        <f>C10-C11</f>
        <v>3.2383433185725448</v>
      </c>
      <c r="E12" s="4" t="s">
        <v>22</v>
      </c>
      <c r="F12" s="5">
        <v>1.4</v>
      </c>
      <c r="G12" s="6">
        <v>2.7</v>
      </c>
    </row>
    <row r="13" spans="2:7" ht="15.75" thickBot="1" x14ac:dyDescent="0.3">
      <c r="B13" s="9" t="s">
        <v>2</v>
      </c>
      <c r="C13" s="10">
        <f>(148.9*2500/(C12*1000))/148.9*135.3</f>
        <v>104.45155646718148</v>
      </c>
      <c r="E13" s="4" t="s">
        <v>23</v>
      </c>
      <c r="F13" s="5">
        <v>1.5</v>
      </c>
      <c r="G13" s="6">
        <v>2.82</v>
      </c>
    </row>
    <row r="14" spans="2:7" ht="15.75" thickBot="1" x14ac:dyDescent="0.3">
      <c r="E14" s="4" t="s">
        <v>24</v>
      </c>
      <c r="F14" s="5">
        <v>1.62</v>
      </c>
      <c r="G14" s="6">
        <v>2.94</v>
      </c>
    </row>
    <row r="15" spans="2:7" ht="15.75" thickBot="1" x14ac:dyDescent="0.3">
      <c r="B15" s="27" t="s">
        <v>4</v>
      </c>
      <c r="C15" s="28"/>
      <c r="E15" s="4" t="s">
        <v>25</v>
      </c>
      <c r="F15" s="5">
        <v>1.78</v>
      </c>
      <c r="G15" s="6">
        <v>3.1</v>
      </c>
    </row>
    <row r="16" spans="2:7" ht="15.75" thickBot="1" x14ac:dyDescent="0.3">
      <c r="B16" s="7" t="s">
        <v>5</v>
      </c>
      <c r="C16" s="11">
        <v>106.3521497</v>
      </c>
      <c r="E16" s="4" t="s">
        <v>26</v>
      </c>
      <c r="F16" s="5">
        <v>1.9</v>
      </c>
      <c r="G16" s="6">
        <v>3.06</v>
      </c>
    </row>
    <row r="17" spans="2:7" ht="15.75" thickBot="1" x14ac:dyDescent="0.3">
      <c r="B17" s="7" t="s">
        <v>6</v>
      </c>
      <c r="C17" s="3">
        <v>1.2</v>
      </c>
      <c r="E17" s="4" t="s">
        <v>27</v>
      </c>
      <c r="F17" s="5">
        <v>2.04</v>
      </c>
      <c r="G17" s="6">
        <v>3.44</v>
      </c>
    </row>
    <row r="18" spans="2:7" ht="15.75" thickBot="1" x14ac:dyDescent="0.3">
      <c r="B18" s="7" t="s">
        <v>7</v>
      </c>
      <c r="C18" s="3">
        <v>1.4</v>
      </c>
      <c r="E18" s="4" t="s">
        <v>28</v>
      </c>
      <c r="F18" s="5">
        <v>2.2400000000000002</v>
      </c>
      <c r="G18" s="6">
        <v>3.54</v>
      </c>
    </row>
    <row r="19" spans="2:7" ht="15.75" thickBot="1" x14ac:dyDescent="0.3">
      <c r="B19" s="9" t="s">
        <v>8</v>
      </c>
      <c r="C19" s="10">
        <f>C16*(C18/C17)^5</f>
        <v>229.86890174998726</v>
      </c>
      <c r="E19" s="32" t="s">
        <v>29</v>
      </c>
      <c r="F19" s="33"/>
      <c r="G19" s="34"/>
    </row>
    <row r="20" spans="2:7" ht="15.75" thickBot="1" x14ac:dyDescent="0.3"/>
    <row r="21" spans="2:7" x14ac:dyDescent="0.25">
      <c r="B21" s="16" t="s">
        <v>39</v>
      </c>
      <c r="C21" s="17" t="s">
        <v>40</v>
      </c>
      <c r="D21" s="17" t="s">
        <v>41</v>
      </c>
      <c r="E21" s="17"/>
      <c r="F21" s="20"/>
    </row>
    <row r="22" spans="2:7" x14ac:dyDescent="0.25">
      <c r="B22" s="4" t="s">
        <v>37</v>
      </c>
      <c r="C22" s="15">
        <v>1000</v>
      </c>
      <c r="D22" s="21">
        <f>C22/(1058600/580000)</f>
        <v>547.89344417154734</v>
      </c>
      <c r="E22" s="22"/>
      <c r="F22" s="23"/>
    </row>
    <row r="23" spans="2:7" ht="15.75" thickBot="1" x14ac:dyDescent="0.3">
      <c r="B23" s="18" t="s">
        <v>38</v>
      </c>
      <c r="C23" s="19">
        <v>1000</v>
      </c>
      <c r="D23" s="24">
        <f>C23/(960000/580000)</f>
        <v>604.16666666666663</v>
      </c>
      <c r="E23" s="25"/>
      <c r="F23" s="26"/>
    </row>
    <row r="25" spans="2:7" x14ac:dyDescent="0.25">
      <c r="B25" s="12" t="s">
        <v>33</v>
      </c>
    </row>
    <row r="26" spans="2:7" x14ac:dyDescent="0.25">
      <c r="B26" s="13" t="s">
        <v>46</v>
      </c>
    </row>
    <row r="27" spans="2:7" x14ac:dyDescent="0.25">
      <c r="B27" s="14" t="s">
        <v>34</v>
      </c>
    </row>
    <row r="28" spans="2:7" x14ac:dyDescent="0.25">
      <c r="B28" t="s">
        <v>30</v>
      </c>
    </row>
    <row r="29" spans="2:7" x14ac:dyDescent="0.25">
      <c r="B29" t="s">
        <v>31</v>
      </c>
    </row>
    <row r="30" spans="2:7" x14ac:dyDescent="0.25">
      <c r="B30" t="s">
        <v>32</v>
      </c>
    </row>
    <row r="31" spans="2:7" x14ac:dyDescent="0.25">
      <c r="B31" s="1" t="s">
        <v>36</v>
      </c>
    </row>
    <row r="32" spans="2:7" x14ac:dyDescent="0.25">
      <c r="B32" s="1" t="s">
        <v>35</v>
      </c>
    </row>
    <row r="33" spans="2:2" x14ac:dyDescent="0.25">
      <c r="B33" s="1" t="s">
        <v>42</v>
      </c>
    </row>
    <row r="34" spans="2:2" x14ac:dyDescent="0.25">
      <c r="B34" s="1" t="s">
        <v>45</v>
      </c>
    </row>
  </sheetData>
  <mergeCells count="7">
    <mergeCell ref="D22:F22"/>
    <mergeCell ref="D23:F23"/>
    <mergeCell ref="B15:C15"/>
    <mergeCell ref="E2:G2"/>
    <mergeCell ref="E19:G19"/>
    <mergeCell ref="B2:C2"/>
    <mergeCell ref="B9:C9"/>
  </mergeCells>
  <hyperlinks>
    <hyperlink ref="E19" r:id="rId1" xr:uid="{BF4A10D8-1B0A-4F68-AFEE-E968F6D4C121}"/>
    <hyperlink ref="B27" r:id="rId2" display="Facebook: Hydrocarbon Conspiracy" xr:uid="{401B7B7B-ECC0-4F8E-881E-40BB9EE868BB}"/>
    <hyperlink ref="B26" r:id="rId3" xr:uid="{0194FC15-0371-464A-9B92-137196CF560A}"/>
  </hyperlinks>
  <pageMargins left="0.7" right="0.7" top="0.75" bottom="0.75" header="0.3" footer="0.3"/>
  <pageSetup paperSize="9" orientation="landscape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2024-02-08T10:46:46Z</dcterms:modified>
</cp:coreProperties>
</file>