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Desktop-il6h645\c\Websites\hydrocarbonconspiracy.info\"/>
    </mc:Choice>
  </mc:AlternateContent>
  <xr:revisionPtr revIDLastSave="0" documentId="13_ncr:1_{45ADF3E8-9F43-4B88-8993-43E7C8567DC0}" xr6:coauthVersionLast="47" xr6:coauthVersionMax="47" xr10:uidLastSave="{00000000-0000-0000-0000-000000000000}"/>
  <bookViews>
    <workbookView xWindow="2340" yWindow="1155" windowWidth="18630" windowHeight="2044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4" i="1" l="1"/>
  <c r="S73" i="1"/>
  <c r="S72" i="1"/>
  <c r="B97" i="1"/>
  <c r="B80" i="1" l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8" i="1"/>
  <c r="B99" i="1"/>
  <c r="B100" i="1"/>
  <c r="B101" i="1"/>
  <c r="B102" i="1"/>
  <c r="B103" i="1"/>
  <c r="Y74" i="1"/>
  <c r="X74" i="1"/>
  <c r="W74" i="1"/>
  <c r="V74" i="1"/>
  <c r="U74" i="1"/>
  <c r="T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Y73" i="1"/>
  <c r="X73" i="1"/>
  <c r="W73" i="1"/>
  <c r="V73" i="1"/>
  <c r="U73" i="1"/>
  <c r="T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Y72" i="1"/>
  <c r="X72" i="1"/>
  <c r="W72" i="1"/>
  <c r="V72" i="1"/>
  <c r="U72" i="1"/>
  <c r="T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</calcChain>
</file>

<file path=xl/sharedStrings.xml><?xml version="1.0" encoding="utf-8"?>
<sst xmlns="http://schemas.openxmlformats.org/spreadsheetml/2006/main" count="93" uniqueCount="47">
  <si>
    <t>Pressure Temperature Chart</t>
  </si>
  <si>
    <t>Refrigerant:</t>
  </si>
  <si>
    <t>R600A</t>
  </si>
  <si>
    <t>R1234ZE</t>
  </si>
  <si>
    <t>Engas M30</t>
  </si>
  <si>
    <t>R152A</t>
  </si>
  <si>
    <t>Minus30EC</t>
  </si>
  <si>
    <t>R134A</t>
  </si>
  <si>
    <t>R1234YF</t>
  </si>
  <si>
    <t>Minus30</t>
  </si>
  <si>
    <t>R290</t>
  </si>
  <si>
    <t>Engas M50</t>
  </si>
  <si>
    <t>R22</t>
  </si>
  <si>
    <t>Minus50</t>
  </si>
  <si>
    <t>R454C</t>
  </si>
  <si>
    <t>R407C</t>
  </si>
  <si>
    <t>Engas M20</t>
  </si>
  <si>
    <t>Engas M60</t>
  </si>
  <si>
    <t>R1270</t>
  </si>
  <si>
    <t>R404A</t>
  </si>
  <si>
    <t>Minus60</t>
  </si>
  <si>
    <t>R410A</t>
  </si>
  <si>
    <t>R32</t>
  </si>
  <si>
    <t>R170</t>
  </si>
  <si>
    <t>R744</t>
  </si>
  <si>
    <t>Temperature (°C):</t>
  </si>
  <si>
    <t>Pressure (KPAG) (Avg bubble &amp; dew for blend refrigerants): (figures in shaded grey are extrapolated)</t>
  </si>
  <si>
    <t>Boil (0KPAG):</t>
  </si>
  <si>
    <t>Critical temp:</t>
  </si>
  <si>
    <t>Averaging index:</t>
  </si>
  <si>
    <t>Air Conditioning</t>
  </si>
  <si>
    <t>Fridges</t>
  </si>
  <si>
    <t>Freezers</t>
  </si>
  <si>
    <t>Minus 50</t>
  </si>
  <si>
    <t>Minus 60</t>
  </si>
  <si>
    <t>Refrigerants:</t>
  </si>
  <si>
    <t>Enter temperature:</t>
  </si>
  <si>
    <t>Pressure (kPa):</t>
  </si>
  <si>
    <t>Boil (0kPag):</t>
  </si>
  <si>
    <t>Please check the main PDF document and other resources!</t>
  </si>
  <si>
    <t>My technical research is based on much analysis of publicly available data, but isn’t endorsed by any of the hydrocarbon gas manufacturers.</t>
  </si>
  <si>
    <t>Not endorsed by the hydrocarbon refrigerant manufacturers.</t>
  </si>
  <si>
    <t>Info &amp; Disclaimer:</t>
  </si>
  <si>
    <t>Facebook: "Hydrocarbon Conspiracy"</t>
  </si>
  <si>
    <t>HC32</t>
  </si>
  <si>
    <t>Error found when entering extreme temperature input data for R744, and will be updated in the next update.</t>
  </si>
  <si>
    <t>www.hydrocarbonconspiracy.info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</si>
</sst>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;###0"/>
    <numFmt numFmtId="165" formatCode="###0"/>
    <numFmt numFmtId="166" formatCode="0.0000"/>
  </numFmts>
  <fonts count="1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31F20"/>
      <name val="Calibri"/>
      <family val="2"/>
      <scheme val="minor"/>
    </font>
    <font>
      <u/>
      <sz val="11"/>
      <color theme="10"/>
      <name val="Calibri"/>
      <charset val="134"/>
      <scheme val="minor"/>
    </font>
    <font>
      <sz val="11"/>
      <name val="Calibri"/>
      <family val="2"/>
      <scheme val="minor"/>
    </font>
    <font>
      <b/>
      <u/>
      <sz val="11"/>
      <color rgb="FF000000"/>
      <name val="Calibri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5" fillId="0" borderId="0" xfId="0" applyNumberFormat="1" applyFont="1" applyAlignment="1">
      <alignment horizontal="left" wrapText="1"/>
    </xf>
    <xf numFmtId="0" fontId="0" fillId="2" borderId="0" xfId="0" applyFill="1"/>
    <xf numFmtId="165" fontId="5" fillId="0" borderId="0" xfId="0" applyNumberFormat="1" applyFont="1" applyAlignment="1">
      <alignment horizontal="left" vertical="top" wrapText="1"/>
    </xf>
    <xf numFmtId="164" fontId="5" fillId="0" borderId="0" xfId="0" applyNumberFormat="1" applyFont="1" applyAlignment="1">
      <alignment horizontal="left" vertical="top" wrapText="1"/>
    </xf>
    <xf numFmtId="0" fontId="0" fillId="3" borderId="0" xfId="0" applyFill="1"/>
    <xf numFmtId="0" fontId="0" fillId="2" borderId="0" xfId="0" applyFill="1" applyAlignment="1">
      <alignment vertical="center"/>
    </xf>
    <xf numFmtId="0" fontId="2" fillId="0" borderId="0" xfId="0" applyFont="1"/>
    <xf numFmtId="11" fontId="0" fillId="0" borderId="0" xfId="0" applyNumberFormat="1"/>
    <xf numFmtId="166" fontId="0" fillId="0" borderId="0" xfId="0" applyNumberFormat="1"/>
    <xf numFmtId="166" fontId="2" fillId="0" borderId="0" xfId="0" applyNumberFormat="1" applyFont="1"/>
    <xf numFmtId="0" fontId="0" fillId="0" borderId="0" xfId="0" applyNumberFormat="1"/>
    <xf numFmtId="0" fontId="6" fillId="0" borderId="0" xfId="1"/>
    <xf numFmtId="0" fontId="7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1" applyFont="1"/>
    <xf numFmtId="0" fontId="1" fillId="0" borderId="0" xfId="0" applyFont="1"/>
    <xf numFmtId="0" fontId="4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Visual Pressure Temperature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Sheet1!$B$2</c:f>
              <c:strCache>
                <c:ptCount val="1"/>
                <c:pt idx="0">
                  <c:v>R600A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Sheet1!$B$14:$B$59</c:f>
              <c:numCache>
                <c:formatCode>General</c:formatCode>
                <c:ptCount val="46"/>
                <c:pt idx="0">
                  <c:v>-55</c:v>
                </c:pt>
                <c:pt idx="1">
                  <c:v>-50</c:v>
                </c:pt>
                <c:pt idx="2">
                  <c:v>-45</c:v>
                </c:pt>
                <c:pt idx="3">
                  <c:v>-40</c:v>
                </c:pt>
                <c:pt idx="4">
                  <c:v>-35</c:v>
                </c:pt>
                <c:pt idx="5">
                  <c:v>-29</c:v>
                </c:pt>
                <c:pt idx="6">
                  <c:v>-23</c:v>
                </c:pt>
                <c:pt idx="7">
                  <c:v>-16</c:v>
                </c:pt>
                <c:pt idx="8">
                  <c:v>-9</c:v>
                </c:pt>
                <c:pt idx="9">
                  <c:v>-1</c:v>
                </c:pt>
                <c:pt idx="10">
                  <c:v>7</c:v>
                </c:pt>
                <c:pt idx="11">
                  <c:v>16</c:v>
                </c:pt>
                <c:pt idx="12">
                  <c:v>25</c:v>
                </c:pt>
                <c:pt idx="13">
                  <c:v>35</c:v>
                </c:pt>
                <c:pt idx="14">
                  <c:v>45</c:v>
                </c:pt>
                <c:pt idx="15">
                  <c:v>56</c:v>
                </c:pt>
                <c:pt idx="16">
                  <c:v>67</c:v>
                </c:pt>
                <c:pt idx="17">
                  <c:v>79</c:v>
                </c:pt>
                <c:pt idx="18">
                  <c:v>92</c:v>
                </c:pt>
                <c:pt idx="19">
                  <c:v>105</c:v>
                </c:pt>
                <c:pt idx="20">
                  <c:v>119</c:v>
                </c:pt>
                <c:pt idx="21">
                  <c:v>134</c:v>
                </c:pt>
                <c:pt idx="22">
                  <c:v>150</c:v>
                </c:pt>
                <c:pt idx="23">
                  <c:v>166</c:v>
                </c:pt>
                <c:pt idx="24">
                  <c:v>183</c:v>
                </c:pt>
                <c:pt idx="25">
                  <c:v>201</c:v>
                </c:pt>
                <c:pt idx="26">
                  <c:v>220</c:v>
                </c:pt>
                <c:pt idx="27">
                  <c:v>239</c:v>
                </c:pt>
                <c:pt idx="28">
                  <c:v>260</c:v>
                </c:pt>
                <c:pt idx="29">
                  <c:v>281</c:v>
                </c:pt>
                <c:pt idx="30">
                  <c:v>303</c:v>
                </c:pt>
                <c:pt idx="31">
                  <c:v>327</c:v>
                </c:pt>
                <c:pt idx="32">
                  <c:v>351</c:v>
                </c:pt>
                <c:pt idx="33">
                  <c:v>376</c:v>
                </c:pt>
                <c:pt idx="34">
                  <c:v>403</c:v>
                </c:pt>
                <c:pt idx="35">
                  <c:v>430</c:v>
                </c:pt>
                <c:pt idx="36">
                  <c:v>458</c:v>
                </c:pt>
                <c:pt idx="37">
                  <c:v>488</c:v>
                </c:pt>
                <c:pt idx="38">
                  <c:v>519</c:v>
                </c:pt>
                <c:pt idx="39">
                  <c:v>551</c:v>
                </c:pt>
                <c:pt idx="40">
                  <c:v>584</c:v>
                </c:pt>
                <c:pt idx="41">
                  <c:v>618</c:v>
                </c:pt>
                <c:pt idx="42">
                  <c:v>653</c:v>
                </c:pt>
                <c:pt idx="43">
                  <c:v>690</c:v>
                </c:pt>
                <c:pt idx="44">
                  <c:v>728</c:v>
                </c:pt>
                <c:pt idx="45">
                  <c:v>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F2-4D56-86ED-A181279435B2}"/>
            </c:ext>
          </c:extLst>
        </c:ser>
        <c:ser>
          <c:idx val="2"/>
          <c:order val="2"/>
          <c:tx>
            <c:strRef>
              <c:f>Sheet1!$C$2</c:f>
              <c:strCache>
                <c:ptCount val="1"/>
                <c:pt idx="0">
                  <c:v>R1234ZE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Sheet1!$C$14:$C$59</c:f>
              <c:numCache>
                <c:formatCode>General</c:formatCode>
                <c:ptCount val="46"/>
                <c:pt idx="0">
                  <c:v>-39</c:v>
                </c:pt>
                <c:pt idx="1">
                  <c:v>-33</c:v>
                </c:pt>
                <c:pt idx="2">
                  <c:v>-27</c:v>
                </c:pt>
                <c:pt idx="3">
                  <c:v>-20</c:v>
                </c:pt>
                <c:pt idx="4">
                  <c:v>-12</c:v>
                </c:pt>
                <c:pt idx="5">
                  <c:v>-4</c:v>
                </c:pt>
                <c:pt idx="6">
                  <c:v>5</c:v>
                </c:pt>
                <c:pt idx="7">
                  <c:v>14</c:v>
                </c:pt>
                <c:pt idx="8">
                  <c:v>24</c:v>
                </c:pt>
                <c:pt idx="9">
                  <c:v>35</c:v>
                </c:pt>
                <c:pt idx="10">
                  <c:v>46</c:v>
                </c:pt>
                <c:pt idx="11">
                  <c:v>58</c:v>
                </c:pt>
                <c:pt idx="12">
                  <c:v>71</c:v>
                </c:pt>
                <c:pt idx="13">
                  <c:v>85</c:v>
                </c:pt>
                <c:pt idx="14">
                  <c:v>99</c:v>
                </c:pt>
                <c:pt idx="15">
                  <c:v>115</c:v>
                </c:pt>
                <c:pt idx="16">
                  <c:v>131</c:v>
                </c:pt>
                <c:pt idx="17">
                  <c:v>148</c:v>
                </c:pt>
                <c:pt idx="18">
                  <c:v>167</c:v>
                </c:pt>
                <c:pt idx="19">
                  <c:v>186</c:v>
                </c:pt>
                <c:pt idx="20">
                  <c:v>206</c:v>
                </c:pt>
                <c:pt idx="21">
                  <c:v>228</c:v>
                </c:pt>
                <c:pt idx="22">
                  <c:v>250</c:v>
                </c:pt>
                <c:pt idx="23">
                  <c:v>274</c:v>
                </c:pt>
                <c:pt idx="24">
                  <c:v>299</c:v>
                </c:pt>
                <c:pt idx="25">
                  <c:v>325</c:v>
                </c:pt>
                <c:pt idx="26">
                  <c:v>353</c:v>
                </c:pt>
                <c:pt idx="27">
                  <c:v>381</c:v>
                </c:pt>
                <c:pt idx="28">
                  <c:v>412</c:v>
                </c:pt>
                <c:pt idx="29">
                  <c:v>443</c:v>
                </c:pt>
                <c:pt idx="30">
                  <c:v>476</c:v>
                </c:pt>
                <c:pt idx="31">
                  <c:v>511</c:v>
                </c:pt>
                <c:pt idx="32">
                  <c:v>547</c:v>
                </c:pt>
                <c:pt idx="33">
                  <c:v>585</c:v>
                </c:pt>
                <c:pt idx="34">
                  <c:v>624</c:v>
                </c:pt>
                <c:pt idx="35">
                  <c:v>665</c:v>
                </c:pt>
                <c:pt idx="36">
                  <c:v>708</c:v>
                </c:pt>
                <c:pt idx="37">
                  <c:v>753</c:v>
                </c:pt>
                <c:pt idx="38">
                  <c:v>799</c:v>
                </c:pt>
                <c:pt idx="39">
                  <c:v>847</c:v>
                </c:pt>
                <c:pt idx="40">
                  <c:v>897</c:v>
                </c:pt>
                <c:pt idx="41">
                  <c:v>949</c:v>
                </c:pt>
                <c:pt idx="42">
                  <c:v>1003</c:v>
                </c:pt>
                <c:pt idx="43">
                  <c:v>1059</c:v>
                </c:pt>
                <c:pt idx="44">
                  <c:v>1117</c:v>
                </c:pt>
                <c:pt idx="45">
                  <c:v>1177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F2-4D56-86ED-A181279435B2}"/>
            </c:ext>
          </c:extLst>
        </c:ser>
        <c:ser>
          <c:idx val="3"/>
          <c:order val="3"/>
          <c:tx>
            <c:strRef>
              <c:f>Sheet1!$D$2</c:f>
              <c:strCache>
                <c:ptCount val="1"/>
                <c:pt idx="0">
                  <c:v>Engas M30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Sheet1!$D$14:$D$59</c:f>
              <c:numCache>
                <c:formatCode>General</c:formatCode>
                <c:ptCount val="46"/>
                <c:pt idx="0">
                  <c:v>-7.82</c:v>
                </c:pt>
                <c:pt idx="1">
                  <c:v>0.33</c:v>
                </c:pt>
                <c:pt idx="2">
                  <c:v>9.0299999999999994</c:v>
                </c:pt>
                <c:pt idx="3">
                  <c:v>18.29</c:v>
                </c:pt>
                <c:pt idx="4">
                  <c:v>28.14</c:v>
                </c:pt>
                <c:pt idx="5">
                  <c:v>38.61</c:v>
                </c:pt>
                <c:pt idx="6">
                  <c:v>49.72</c:v>
                </c:pt>
                <c:pt idx="7">
                  <c:v>61.5</c:v>
                </c:pt>
                <c:pt idx="8">
                  <c:v>73.97</c:v>
                </c:pt>
                <c:pt idx="9">
                  <c:v>87.16</c:v>
                </c:pt>
                <c:pt idx="10">
                  <c:v>101.09</c:v>
                </c:pt>
                <c:pt idx="11">
                  <c:v>115.8</c:v>
                </c:pt>
                <c:pt idx="12">
                  <c:v>131.31</c:v>
                </c:pt>
                <c:pt idx="13">
                  <c:v>147.65</c:v>
                </c:pt>
                <c:pt idx="14">
                  <c:v>164.85</c:v>
                </c:pt>
                <c:pt idx="15">
                  <c:v>182.92</c:v>
                </c:pt>
                <c:pt idx="16">
                  <c:v>201.91</c:v>
                </c:pt>
                <c:pt idx="17">
                  <c:v>221.84</c:v>
                </c:pt>
                <c:pt idx="18">
                  <c:v>242.75</c:v>
                </c:pt>
                <c:pt idx="19">
                  <c:v>264.64999999999998</c:v>
                </c:pt>
                <c:pt idx="20">
                  <c:v>287.58</c:v>
                </c:pt>
                <c:pt idx="21">
                  <c:v>311.57</c:v>
                </c:pt>
                <c:pt idx="22">
                  <c:v>336.65</c:v>
                </c:pt>
                <c:pt idx="23">
                  <c:v>362.84</c:v>
                </c:pt>
                <c:pt idx="24">
                  <c:v>390.19</c:v>
                </c:pt>
                <c:pt idx="25">
                  <c:v>418.72</c:v>
                </c:pt>
                <c:pt idx="26">
                  <c:v>448.45</c:v>
                </c:pt>
                <c:pt idx="27">
                  <c:v>479.43</c:v>
                </c:pt>
                <c:pt idx="28">
                  <c:v>511.69</c:v>
                </c:pt>
                <c:pt idx="29">
                  <c:v>545.24</c:v>
                </c:pt>
                <c:pt idx="30">
                  <c:v>580.14</c:v>
                </c:pt>
                <c:pt idx="31">
                  <c:v>616.4</c:v>
                </c:pt>
                <c:pt idx="32">
                  <c:v>654.05999999999995</c:v>
                </c:pt>
                <c:pt idx="33">
                  <c:v>693.17</c:v>
                </c:pt>
                <c:pt idx="34">
                  <c:v>733.75</c:v>
                </c:pt>
                <c:pt idx="35">
                  <c:v>775.83</c:v>
                </c:pt>
                <c:pt idx="36">
                  <c:v>819.42</c:v>
                </c:pt>
                <c:pt idx="37">
                  <c:v>864.59</c:v>
                </c:pt>
                <c:pt idx="38">
                  <c:v>911.35</c:v>
                </c:pt>
                <c:pt idx="39">
                  <c:v>959.8</c:v>
                </c:pt>
                <c:pt idx="40">
                  <c:v>1009.9</c:v>
                </c:pt>
                <c:pt idx="41">
                  <c:v>1061.6600000000001</c:v>
                </c:pt>
                <c:pt idx="42">
                  <c:v>1115.25</c:v>
                </c:pt>
                <c:pt idx="43">
                  <c:v>1170.53</c:v>
                </c:pt>
                <c:pt idx="44">
                  <c:v>1227.7</c:v>
                </c:pt>
                <c:pt idx="45">
                  <c:v>1286.7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F2-4D56-86ED-A181279435B2}"/>
            </c:ext>
          </c:extLst>
        </c:ser>
        <c:ser>
          <c:idx val="4"/>
          <c:order val="4"/>
          <c:tx>
            <c:strRef>
              <c:f>Sheet1!$E$2</c:f>
              <c:strCache>
                <c:ptCount val="1"/>
                <c:pt idx="0">
                  <c:v>R152A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Sheet1!$E$14:$E$59</c:f>
              <c:numCache>
                <c:formatCode>General</c:formatCode>
                <c:ptCount val="46"/>
                <c:pt idx="0">
                  <c:v>-20</c:v>
                </c:pt>
                <c:pt idx="1">
                  <c:v>-12</c:v>
                </c:pt>
                <c:pt idx="2">
                  <c:v>-4</c:v>
                </c:pt>
                <c:pt idx="3">
                  <c:v>4</c:v>
                </c:pt>
                <c:pt idx="4">
                  <c:v>14</c:v>
                </c:pt>
                <c:pt idx="5">
                  <c:v>24</c:v>
                </c:pt>
                <c:pt idx="6">
                  <c:v>34</c:v>
                </c:pt>
                <c:pt idx="7">
                  <c:v>45</c:v>
                </c:pt>
                <c:pt idx="8">
                  <c:v>57</c:v>
                </c:pt>
                <c:pt idx="9">
                  <c:v>70</c:v>
                </c:pt>
                <c:pt idx="10">
                  <c:v>84</c:v>
                </c:pt>
                <c:pt idx="11">
                  <c:v>98</c:v>
                </c:pt>
                <c:pt idx="12">
                  <c:v>114</c:v>
                </c:pt>
                <c:pt idx="13">
                  <c:v>130</c:v>
                </c:pt>
                <c:pt idx="14">
                  <c:v>147</c:v>
                </c:pt>
                <c:pt idx="15">
                  <c:v>166</c:v>
                </c:pt>
                <c:pt idx="16">
                  <c:v>185</c:v>
                </c:pt>
                <c:pt idx="17">
                  <c:v>205</c:v>
                </c:pt>
                <c:pt idx="18">
                  <c:v>227</c:v>
                </c:pt>
                <c:pt idx="19">
                  <c:v>250</c:v>
                </c:pt>
                <c:pt idx="20">
                  <c:v>274</c:v>
                </c:pt>
                <c:pt idx="21">
                  <c:v>299</c:v>
                </c:pt>
                <c:pt idx="22">
                  <c:v>325</c:v>
                </c:pt>
                <c:pt idx="23">
                  <c:v>353</c:v>
                </c:pt>
                <c:pt idx="24">
                  <c:v>382</c:v>
                </c:pt>
                <c:pt idx="25">
                  <c:v>413</c:v>
                </c:pt>
                <c:pt idx="26">
                  <c:v>445</c:v>
                </c:pt>
                <c:pt idx="27">
                  <c:v>479</c:v>
                </c:pt>
                <c:pt idx="28">
                  <c:v>515</c:v>
                </c:pt>
                <c:pt idx="29">
                  <c:v>551</c:v>
                </c:pt>
                <c:pt idx="30">
                  <c:v>590</c:v>
                </c:pt>
                <c:pt idx="31">
                  <c:v>631</c:v>
                </c:pt>
                <c:pt idx="32">
                  <c:v>673</c:v>
                </c:pt>
                <c:pt idx="33">
                  <c:v>717</c:v>
                </c:pt>
                <c:pt idx="34">
                  <c:v>763</c:v>
                </c:pt>
                <c:pt idx="35">
                  <c:v>811</c:v>
                </c:pt>
                <c:pt idx="36">
                  <c:v>860</c:v>
                </c:pt>
                <c:pt idx="37">
                  <c:v>912</c:v>
                </c:pt>
                <c:pt idx="38">
                  <c:v>966</c:v>
                </c:pt>
                <c:pt idx="39">
                  <c:v>1023</c:v>
                </c:pt>
                <c:pt idx="40">
                  <c:v>1081</c:v>
                </c:pt>
                <c:pt idx="41">
                  <c:v>1142</c:v>
                </c:pt>
                <c:pt idx="42">
                  <c:v>1205</c:v>
                </c:pt>
                <c:pt idx="43">
                  <c:v>1270</c:v>
                </c:pt>
                <c:pt idx="44">
                  <c:v>1338</c:v>
                </c:pt>
                <c:pt idx="45">
                  <c:v>1408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4F2-4D56-86ED-A181279435B2}"/>
            </c:ext>
          </c:extLst>
        </c:ser>
        <c:ser>
          <c:idx val="5"/>
          <c:order val="5"/>
          <c:tx>
            <c:strRef>
              <c:f>Sheet1!$F$2</c:f>
              <c:strCache>
                <c:ptCount val="1"/>
                <c:pt idx="0">
                  <c:v>Minus30EC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Sheet1!$F$14:$F$59</c:f>
              <c:numCache>
                <c:formatCode>General</c:formatCode>
                <c:ptCount val="46"/>
                <c:pt idx="0">
                  <c:v>12</c:v>
                </c:pt>
                <c:pt idx="1">
                  <c:v>22</c:v>
                </c:pt>
                <c:pt idx="2">
                  <c:v>32</c:v>
                </c:pt>
                <c:pt idx="3">
                  <c:v>43</c:v>
                </c:pt>
                <c:pt idx="4">
                  <c:v>54</c:v>
                </c:pt>
                <c:pt idx="5">
                  <c:v>66</c:v>
                </c:pt>
                <c:pt idx="6">
                  <c:v>79</c:v>
                </c:pt>
                <c:pt idx="7">
                  <c:v>92</c:v>
                </c:pt>
                <c:pt idx="8">
                  <c:v>106</c:v>
                </c:pt>
                <c:pt idx="9">
                  <c:v>121</c:v>
                </c:pt>
                <c:pt idx="10">
                  <c:v>137</c:v>
                </c:pt>
                <c:pt idx="11">
                  <c:v>154</c:v>
                </c:pt>
                <c:pt idx="12">
                  <c:v>171</c:v>
                </c:pt>
                <c:pt idx="13">
                  <c:v>189</c:v>
                </c:pt>
                <c:pt idx="14">
                  <c:v>209</c:v>
                </c:pt>
                <c:pt idx="15">
                  <c:v>229</c:v>
                </c:pt>
                <c:pt idx="16">
                  <c:v>250</c:v>
                </c:pt>
                <c:pt idx="17">
                  <c:v>272</c:v>
                </c:pt>
                <c:pt idx="18">
                  <c:v>295</c:v>
                </c:pt>
                <c:pt idx="19">
                  <c:v>320</c:v>
                </c:pt>
                <c:pt idx="20">
                  <c:v>345</c:v>
                </c:pt>
                <c:pt idx="21">
                  <c:v>372</c:v>
                </c:pt>
                <c:pt idx="22">
                  <c:v>399</c:v>
                </c:pt>
                <c:pt idx="23">
                  <c:v>428</c:v>
                </c:pt>
                <c:pt idx="24">
                  <c:v>458</c:v>
                </c:pt>
                <c:pt idx="25">
                  <c:v>489</c:v>
                </c:pt>
                <c:pt idx="26">
                  <c:v>522</c:v>
                </c:pt>
                <c:pt idx="27">
                  <c:v>555</c:v>
                </c:pt>
                <c:pt idx="28">
                  <c:v>590</c:v>
                </c:pt>
                <c:pt idx="29">
                  <c:v>627</c:v>
                </c:pt>
                <c:pt idx="30">
                  <c:v>665</c:v>
                </c:pt>
                <c:pt idx="31">
                  <c:v>704</c:v>
                </c:pt>
                <c:pt idx="32">
                  <c:v>744</c:v>
                </c:pt>
                <c:pt idx="33">
                  <c:v>787</c:v>
                </c:pt>
                <c:pt idx="34">
                  <c:v>830</c:v>
                </c:pt>
                <c:pt idx="35">
                  <c:v>875</c:v>
                </c:pt>
                <c:pt idx="36">
                  <c:v>922</c:v>
                </c:pt>
                <c:pt idx="37">
                  <c:v>971</c:v>
                </c:pt>
                <c:pt idx="38">
                  <c:v>1021</c:v>
                </c:pt>
                <c:pt idx="39">
                  <c:v>1072</c:v>
                </c:pt>
                <c:pt idx="40">
                  <c:v>1126</c:v>
                </c:pt>
                <c:pt idx="41">
                  <c:v>1181</c:v>
                </c:pt>
                <c:pt idx="42">
                  <c:v>1237</c:v>
                </c:pt>
                <c:pt idx="43">
                  <c:v>1296</c:v>
                </c:pt>
                <c:pt idx="44">
                  <c:v>1356</c:v>
                </c:pt>
                <c:pt idx="45">
                  <c:v>1419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4F2-4D56-86ED-A181279435B2}"/>
            </c:ext>
          </c:extLst>
        </c:ser>
        <c:ser>
          <c:idx val="6"/>
          <c:order val="6"/>
          <c:tx>
            <c:strRef>
              <c:f>Sheet1!$G$2</c:f>
              <c:strCache>
                <c:ptCount val="1"/>
                <c:pt idx="0">
                  <c:v>R134A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Sheet1!$G$14:$G$59</c:f>
              <c:numCache>
                <c:formatCode>General</c:formatCode>
                <c:ptCount val="46"/>
                <c:pt idx="0">
                  <c:v>-17</c:v>
                </c:pt>
                <c:pt idx="1">
                  <c:v>-9</c:v>
                </c:pt>
                <c:pt idx="2">
                  <c:v>0.3</c:v>
                </c:pt>
                <c:pt idx="3">
                  <c:v>10</c:v>
                </c:pt>
                <c:pt idx="4">
                  <c:v>20</c:v>
                </c:pt>
                <c:pt idx="5">
                  <c:v>31</c:v>
                </c:pt>
                <c:pt idx="6">
                  <c:v>43</c:v>
                </c:pt>
                <c:pt idx="7">
                  <c:v>56</c:v>
                </c:pt>
                <c:pt idx="8">
                  <c:v>69</c:v>
                </c:pt>
                <c:pt idx="9">
                  <c:v>84</c:v>
                </c:pt>
                <c:pt idx="10">
                  <c:v>99</c:v>
                </c:pt>
                <c:pt idx="11">
                  <c:v>116</c:v>
                </c:pt>
                <c:pt idx="12">
                  <c:v>133</c:v>
                </c:pt>
                <c:pt idx="13">
                  <c:v>151</c:v>
                </c:pt>
                <c:pt idx="14">
                  <c:v>171</c:v>
                </c:pt>
                <c:pt idx="15">
                  <c:v>191</c:v>
                </c:pt>
                <c:pt idx="16">
                  <c:v>213</c:v>
                </c:pt>
                <c:pt idx="17">
                  <c:v>236</c:v>
                </c:pt>
                <c:pt idx="18">
                  <c:v>261</c:v>
                </c:pt>
                <c:pt idx="19">
                  <c:v>286</c:v>
                </c:pt>
                <c:pt idx="20">
                  <c:v>313</c:v>
                </c:pt>
                <c:pt idx="21">
                  <c:v>342</c:v>
                </c:pt>
                <c:pt idx="22">
                  <c:v>372</c:v>
                </c:pt>
                <c:pt idx="23">
                  <c:v>403</c:v>
                </c:pt>
                <c:pt idx="24">
                  <c:v>436</c:v>
                </c:pt>
                <c:pt idx="25">
                  <c:v>470</c:v>
                </c:pt>
                <c:pt idx="26">
                  <c:v>507</c:v>
                </c:pt>
                <c:pt idx="27">
                  <c:v>544</c:v>
                </c:pt>
                <c:pt idx="28">
                  <c:v>584</c:v>
                </c:pt>
                <c:pt idx="29">
                  <c:v>626</c:v>
                </c:pt>
                <c:pt idx="30">
                  <c:v>669</c:v>
                </c:pt>
                <c:pt idx="31">
                  <c:v>714</c:v>
                </c:pt>
                <c:pt idx="32">
                  <c:v>761</c:v>
                </c:pt>
                <c:pt idx="33">
                  <c:v>811</c:v>
                </c:pt>
                <c:pt idx="34">
                  <c:v>862</c:v>
                </c:pt>
                <c:pt idx="35">
                  <c:v>915</c:v>
                </c:pt>
                <c:pt idx="36">
                  <c:v>971</c:v>
                </c:pt>
                <c:pt idx="37">
                  <c:v>1029</c:v>
                </c:pt>
                <c:pt idx="38">
                  <c:v>1089</c:v>
                </c:pt>
                <c:pt idx="39">
                  <c:v>1152</c:v>
                </c:pt>
                <c:pt idx="40">
                  <c:v>1217</c:v>
                </c:pt>
                <c:pt idx="41">
                  <c:v>1284</c:v>
                </c:pt>
                <c:pt idx="42">
                  <c:v>1354</c:v>
                </c:pt>
                <c:pt idx="43">
                  <c:v>1427</c:v>
                </c:pt>
                <c:pt idx="44">
                  <c:v>1502</c:v>
                </c:pt>
                <c:pt idx="45">
                  <c:v>1580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4F2-4D56-86ED-A181279435B2}"/>
            </c:ext>
          </c:extLst>
        </c:ser>
        <c:ser>
          <c:idx val="7"/>
          <c:order val="7"/>
          <c:tx>
            <c:strRef>
              <c:f>Sheet1!$H$2</c:f>
              <c:strCache>
                <c:ptCount val="1"/>
                <c:pt idx="0">
                  <c:v>R1234YF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Sheet1!$H$14:$H$59</c:f>
              <c:numCache>
                <c:formatCode>General</c:formatCode>
                <c:ptCount val="46"/>
                <c:pt idx="0">
                  <c:v>-2</c:v>
                </c:pt>
                <c:pt idx="1">
                  <c:v>7</c:v>
                </c:pt>
                <c:pt idx="2">
                  <c:v>17</c:v>
                </c:pt>
                <c:pt idx="3">
                  <c:v>27</c:v>
                </c:pt>
                <c:pt idx="4">
                  <c:v>38</c:v>
                </c:pt>
                <c:pt idx="5">
                  <c:v>50</c:v>
                </c:pt>
                <c:pt idx="6">
                  <c:v>62</c:v>
                </c:pt>
                <c:pt idx="7">
                  <c:v>75</c:v>
                </c:pt>
                <c:pt idx="8">
                  <c:v>89</c:v>
                </c:pt>
                <c:pt idx="9">
                  <c:v>104</c:v>
                </c:pt>
                <c:pt idx="10">
                  <c:v>120</c:v>
                </c:pt>
                <c:pt idx="11">
                  <c:v>137</c:v>
                </c:pt>
                <c:pt idx="12">
                  <c:v>154</c:v>
                </c:pt>
                <c:pt idx="13">
                  <c:v>173</c:v>
                </c:pt>
                <c:pt idx="14">
                  <c:v>193</c:v>
                </c:pt>
                <c:pt idx="15">
                  <c:v>214</c:v>
                </c:pt>
                <c:pt idx="16">
                  <c:v>236</c:v>
                </c:pt>
                <c:pt idx="17">
                  <c:v>259</c:v>
                </c:pt>
                <c:pt idx="18">
                  <c:v>283</c:v>
                </c:pt>
                <c:pt idx="19">
                  <c:v>309</c:v>
                </c:pt>
                <c:pt idx="20">
                  <c:v>335</c:v>
                </c:pt>
                <c:pt idx="21">
                  <c:v>363</c:v>
                </c:pt>
                <c:pt idx="22">
                  <c:v>393</c:v>
                </c:pt>
                <c:pt idx="23">
                  <c:v>424</c:v>
                </c:pt>
                <c:pt idx="24">
                  <c:v>456</c:v>
                </c:pt>
                <c:pt idx="25">
                  <c:v>490</c:v>
                </c:pt>
                <c:pt idx="26">
                  <c:v>525</c:v>
                </c:pt>
                <c:pt idx="27">
                  <c:v>562</c:v>
                </c:pt>
                <c:pt idx="28">
                  <c:v>601</c:v>
                </c:pt>
                <c:pt idx="29">
                  <c:v>641</c:v>
                </c:pt>
                <c:pt idx="30">
                  <c:v>683</c:v>
                </c:pt>
                <c:pt idx="31">
                  <c:v>726</c:v>
                </c:pt>
                <c:pt idx="32">
                  <c:v>771</c:v>
                </c:pt>
                <c:pt idx="33">
                  <c:v>819</c:v>
                </c:pt>
                <c:pt idx="34">
                  <c:v>868</c:v>
                </c:pt>
                <c:pt idx="35">
                  <c:v>918</c:v>
                </c:pt>
                <c:pt idx="36">
                  <c:v>971</c:v>
                </c:pt>
                <c:pt idx="37">
                  <c:v>1026</c:v>
                </c:pt>
                <c:pt idx="38">
                  <c:v>1083</c:v>
                </c:pt>
                <c:pt idx="39">
                  <c:v>1142</c:v>
                </c:pt>
                <c:pt idx="40">
                  <c:v>1203</c:v>
                </c:pt>
                <c:pt idx="41">
                  <c:v>1266</c:v>
                </c:pt>
                <c:pt idx="42">
                  <c:v>1331</c:v>
                </c:pt>
                <c:pt idx="43">
                  <c:v>1399</c:v>
                </c:pt>
                <c:pt idx="44">
                  <c:v>1469</c:v>
                </c:pt>
                <c:pt idx="45">
                  <c:v>1541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4F2-4D56-86ED-A181279435B2}"/>
            </c:ext>
          </c:extLst>
        </c:ser>
        <c:ser>
          <c:idx val="8"/>
          <c:order val="8"/>
          <c:tx>
            <c:strRef>
              <c:f>Sheet1!$I$2</c:f>
              <c:strCache>
                <c:ptCount val="1"/>
                <c:pt idx="0">
                  <c:v>Minus30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Sheet1!$I$14:$I$59</c:f>
              <c:numCache>
                <c:formatCode>General</c:formatCode>
                <c:ptCount val="46"/>
                <c:pt idx="0">
                  <c:v>24</c:v>
                </c:pt>
                <c:pt idx="1">
                  <c:v>34</c:v>
                </c:pt>
                <c:pt idx="2">
                  <c:v>45</c:v>
                </c:pt>
                <c:pt idx="3">
                  <c:v>57</c:v>
                </c:pt>
                <c:pt idx="4">
                  <c:v>69</c:v>
                </c:pt>
                <c:pt idx="5">
                  <c:v>82</c:v>
                </c:pt>
                <c:pt idx="6">
                  <c:v>96</c:v>
                </c:pt>
                <c:pt idx="7">
                  <c:v>111</c:v>
                </c:pt>
                <c:pt idx="8">
                  <c:v>126</c:v>
                </c:pt>
                <c:pt idx="9">
                  <c:v>143</c:v>
                </c:pt>
                <c:pt idx="10">
                  <c:v>160</c:v>
                </c:pt>
                <c:pt idx="11">
                  <c:v>178</c:v>
                </c:pt>
                <c:pt idx="12">
                  <c:v>197</c:v>
                </c:pt>
                <c:pt idx="13">
                  <c:v>216</c:v>
                </c:pt>
                <c:pt idx="14">
                  <c:v>237</c:v>
                </c:pt>
                <c:pt idx="15">
                  <c:v>259</c:v>
                </c:pt>
                <c:pt idx="16">
                  <c:v>282</c:v>
                </c:pt>
                <c:pt idx="17">
                  <c:v>306</c:v>
                </c:pt>
                <c:pt idx="18">
                  <c:v>331</c:v>
                </c:pt>
                <c:pt idx="19">
                  <c:v>357</c:v>
                </c:pt>
                <c:pt idx="20">
                  <c:v>385</c:v>
                </c:pt>
                <c:pt idx="21">
                  <c:v>413</c:v>
                </c:pt>
                <c:pt idx="22">
                  <c:v>443</c:v>
                </c:pt>
                <c:pt idx="23">
                  <c:v>474</c:v>
                </c:pt>
                <c:pt idx="24">
                  <c:v>506</c:v>
                </c:pt>
                <c:pt idx="25">
                  <c:v>540</c:v>
                </c:pt>
                <c:pt idx="26">
                  <c:v>575</c:v>
                </c:pt>
                <c:pt idx="27">
                  <c:v>611</c:v>
                </c:pt>
                <c:pt idx="28">
                  <c:v>649</c:v>
                </c:pt>
                <c:pt idx="29">
                  <c:v>688</c:v>
                </c:pt>
                <c:pt idx="30">
                  <c:v>729</c:v>
                </c:pt>
                <c:pt idx="31">
                  <c:v>771</c:v>
                </c:pt>
                <c:pt idx="32">
                  <c:v>814</c:v>
                </c:pt>
                <c:pt idx="33">
                  <c:v>860</c:v>
                </c:pt>
                <c:pt idx="34">
                  <c:v>906</c:v>
                </c:pt>
                <c:pt idx="35">
                  <c:v>955</c:v>
                </c:pt>
                <c:pt idx="36">
                  <c:v>1005</c:v>
                </c:pt>
                <c:pt idx="37">
                  <c:v>1057</c:v>
                </c:pt>
                <c:pt idx="38">
                  <c:v>1110</c:v>
                </c:pt>
                <c:pt idx="39">
                  <c:v>1166</c:v>
                </c:pt>
                <c:pt idx="40">
                  <c:v>1223</c:v>
                </c:pt>
                <c:pt idx="41">
                  <c:v>1282</c:v>
                </c:pt>
                <c:pt idx="42">
                  <c:v>1342</c:v>
                </c:pt>
                <c:pt idx="43">
                  <c:v>1405</c:v>
                </c:pt>
                <c:pt idx="44">
                  <c:v>1470</c:v>
                </c:pt>
                <c:pt idx="45">
                  <c:v>1536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4F2-4D56-86ED-A181279435B2}"/>
            </c:ext>
          </c:extLst>
        </c:ser>
        <c:ser>
          <c:idx val="9"/>
          <c:order val="9"/>
          <c:tx>
            <c:strRef>
              <c:f>Sheet1!$J$2</c:f>
              <c:strCache>
                <c:ptCount val="1"/>
                <c:pt idx="0">
                  <c:v>R290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Sheet1!$J$14:$J$59</c:f>
              <c:numCache>
                <c:formatCode>General</c:formatCode>
                <c:ptCount val="46"/>
                <c:pt idx="0">
                  <c:v>67</c:v>
                </c:pt>
                <c:pt idx="1">
                  <c:v>80</c:v>
                </c:pt>
                <c:pt idx="2">
                  <c:v>95</c:v>
                </c:pt>
                <c:pt idx="3">
                  <c:v>110</c:v>
                </c:pt>
                <c:pt idx="4">
                  <c:v>126</c:v>
                </c:pt>
                <c:pt idx="5">
                  <c:v>143</c:v>
                </c:pt>
                <c:pt idx="6">
                  <c:v>161</c:v>
                </c:pt>
                <c:pt idx="7">
                  <c:v>180</c:v>
                </c:pt>
                <c:pt idx="8">
                  <c:v>200</c:v>
                </c:pt>
                <c:pt idx="9">
                  <c:v>222</c:v>
                </c:pt>
                <c:pt idx="10">
                  <c:v>244</c:v>
                </c:pt>
                <c:pt idx="11">
                  <c:v>267</c:v>
                </c:pt>
                <c:pt idx="12">
                  <c:v>292</c:v>
                </c:pt>
                <c:pt idx="13">
                  <c:v>318</c:v>
                </c:pt>
                <c:pt idx="14">
                  <c:v>345</c:v>
                </c:pt>
                <c:pt idx="15">
                  <c:v>373</c:v>
                </c:pt>
                <c:pt idx="16">
                  <c:v>403</c:v>
                </c:pt>
                <c:pt idx="17">
                  <c:v>434</c:v>
                </c:pt>
                <c:pt idx="18">
                  <c:v>466</c:v>
                </c:pt>
                <c:pt idx="19">
                  <c:v>500</c:v>
                </c:pt>
                <c:pt idx="20">
                  <c:v>535</c:v>
                </c:pt>
                <c:pt idx="21">
                  <c:v>572</c:v>
                </c:pt>
                <c:pt idx="22">
                  <c:v>610</c:v>
                </c:pt>
                <c:pt idx="23">
                  <c:v>650</c:v>
                </c:pt>
                <c:pt idx="24">
                  <c:v>692</c:v>
                </c:pt>
                <c:pt idx="25">
                  <c:v>735</c:v>
                </c:pt>
                <c:pt idx="26">
                  <c:v>780</c:v>
                </c:pt>
                <c:pt idx="27">
                  <c:v>827</c:v>
                </c:pt>
                <c:pt idx="28">
                  <c:v>875</c:v>
                </c:pt>
                <c:pt idx="29">
                  <c:v>926</c:v>
                </c:pt>
                <c:pt idx="30">
                  <c:v>978</c:v>
                </c:pt>
                <c:pt idx="31">
                  <c:v>1032</c:v>
                </c:pt>
                <c:pt idx="32">
                  <c:v>1088</c:v>
                </c:pt>
                <c:pt idx="33">
                  <c:v>1146</c:v>
                </c:pt>
                <c:pt idx="34">
                  <c:v>1206</c:v>
                </c:pt>
                <c:pt idx="35">
                  <c:v>1268</c:v>
                </c:pt>
                <c:pt idx="36">
                  <c:v>1332</c:v>
                </c:pt>
                <c:pt idx="37">
                  <c:v>1399</c:v>
                </c:pt>
                <c:pt idx="38">
                  <c:v>1468</c:v>
                </c:pt>
                <c:pt idx="39">
                  <c:v>1539</c:v>
                </c:pt>
                <c:pt idx="40">
                  <c:v>1612</c:v>
                </c:pt>
                <c:pt idx="41">
                  <c:v>1688</c:v>
                </c:pt>
                <c:pt idx="42">
                  <c:v>1766</c:v>
                </c:pt>
                <c:pt idx="43">
                  <c:v>1847</c:v>
                </c:pt>
                <c:pt idx="44">
                  <c:v>1930</c:v>
                </c:pt>
                <c:pt idx="45">
                  <c:v>2015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4F2-4D56-86ED-A181279435B2}"/>
            </c:ext>
          </c:extLst>
        </c:ser>
        <c:ser>
          <c:idx val="10"/>
          <c:order val="10"/>
          <c:tx>
            <c:strRef>
              <c:f>Sheet1!$K$2</c:f>
              <c:strCache>
                <c:ptCount val="1"/>
                <c:pt idx="0">
                  <c:v>Engas M50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Sheet1!$K$14:$K$59</c:f>
              <c:numCache>
                <c:formatCode>General</c:formatCode>
                <c:ptCount val="46"/>
                <c:pt idx="0">
                  <c:v>80.69</c:v>
                </c:pt>
                <c:pt idx="1">
                  <c:v>95.12</c:v>
                </c:pt>
                <c:pt idx="2">
                  <c:v>110.42</c:v>
                </c:pt>
                <c:pt idx="3">
                  <c:v>126.61</c:v>
                </c:pt>
                <c:pt idx="4">
                  <c:v>143.72999999999999</c:v>
                </c:pt>
                <c:pt idx="5">
                  <c:v>161.81</c:v>
                </c:pt>
                <c:pt idx="6">
                  <c:v>180.89</c:v>
                </c:pt>
                <c:pt idx="7">
                  <c:v>201</c:v>
                </c:pt>
                <c:pt idx="8">
                  <c:v>222.17</c:v>
                </c:pt>
                <c:pt idx="9">
                  <c:v>244.45</c:v>
                </c:pt>
                <c:pt idx="10">
                  <c:v>267.86</c:v>
                </c:pt>
                <c:pt idx="11">
                  <c:v>292.45</c:v>
                </c:pt>
                <c:pt idx="12">
                  <c:v>318.24</c:v>
                </c:pt>
                <c:pt idx="13">
                  <c:v>345.28</c:v>
                </c:pt>
                <c:pt idx="14">
                  <c:v>373.6</c:v>
                </c:pt>
                <c:pt idx="15">
                  <c:v>403.24</c:v>
                </c:pt>
                <c:pt idx="16">
                  <c:v>434.24</c:v>
                </c:pt>
                <c:pt idx="17">
                  <c:v>466.64</c:v>
                </c:pt>
                <c:pt idx="18">
                  <c:v>500.47</c:v>
                </c:pt>
                <c:pt idx="19">
                  <c:v>535.77</c:v>
                </c:pt>
                <c:pt idx="20">
                  <c:v>572.58000000000004</c:v>
                </c:pt>
                <c:pt idx="21">
                  <c:v>610.94000000000005</c:v>
                </c:pt>
                <c:pt idx="22">
                  <c:v>650.89</c:v>
                </c:pt>
                <c:pt idx="23">
                  <c:v>692.47</c:v>
                </c:pt>
                <c:pt idx="24">
                  <c:v>735.73</c:v>
                </c:pt>
                <c:pt idx="25">
                  <c:v>780.7</c:v>
                </c:pt>
                <c:pt idx="26">
                  <c:v>827.42</c:v>
                </c:pt>
                <c:pt idx="27">
                  <c:v>875.94</c:v>
                </c:pt>
                <c:pt idx="28">
                  <c:v>926.25</c:v>
                </c:pt>
                <c:pt idx="29">
                  <c:v>978.49</c:v>
                </c:pt>
                <c:pt idx="30">
                  <c:v>1032.6300000000001</c:v>
                </c:pt>
                <c:pt idx="31">
                  <c:v>1088.73</c:v>
                </c:pt>
                <c:pt idx="32">
                  <c:v>1146.8699999999999</c:v>
                </c:pt>
                <c:pt idx="33">
                  <c:v>1207.04</c:v>
                </c:pt>
                <c:pt idx="34">
                  <c:v>1269.28</c:v>
                </c:pt>
                <c:pt idx="35">
                  <c:v>1333.7</c:v>
                </c:pt>
                <c:pt idx="36">
                  <c:v>1400.32</c:v>
                </c:pt>
                <c:pt idx="37">
                  <c:v>1469.18</c:v>
                </c:pt>
                <c:pt idx="38">
                  <c:v>1540.32</c:v>
                </c:pt>
                <c:pt idx="39">
                  <c:v>1613.77</c:v>
                </c:pt>
                <c:pt idx="40">
                  <c:v>1689.67</c:v>
                </c:pt>
                <c:pt idx="41">
                  <c:v>1767.94</c:v>
                </c:pt>
                <c:pt idx="42">
                  <c:v>1848.74</c:v>
                </c:pt>
                <c:pt idx="43">
                  <c:v>1932.12</c:v>
                </c:pt>
                <c:pt idx="44">
                  <c:v>2018.08</c:v>
                </c:pt>
                <c:pt idx="45">
                  <c:v>2106.7399999999998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4F2-4D56-86ED-A181279435B2}"/>
            </c:ext>
          </c:extLst>
        </c:ser>
        <c:ser>
          <c:idx val="11"/>
          <c:order val="11"/>
          <c:tx>
            <c:strRef>
              <c:f>Sheet1!$L$2</c:f>
              <c:strCache>
                <c:ptCount val="1"/>
                <c:pt idx="0">
                  <c:v>R22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Sheet1!$L$14:$L$59</c:f>
              <c:numCache>
                <c:formatCode>General</c:formatCode>
                <c:ptCount val="46"/>
                <c:pt idx="0">
                  <c:v>63</c:v>
                </c:pt>
                <c:pt idx="1">
                  <c:v>77</c:v>
                </c:pt>
                <c:pt idx="2">
                  <c:v>92</c:v>
                </c:pt>
                <c:pt idx="3">
                  <c:v>108</c:v>
                </c:pt>
                <c:pt idx="4">
                  <c:v>126</c:v>
                </c:pt>
                <c:pt idx="5">
                  <c:v>144</c:v>
                </c:pt>
                <c:pt idx="6">
                  <c:v>164</c:v>
                </c:pt>
                <c:pt idx="7">
                  <c:v>184</c:v>
                </c:pt>
                <c:pt idx="8">
                  <c:v>206</c:v>
                </c:pt>
                <c:pt idx="9">
                  <c:v>229</c:v>
                </c:pt>
                <c:pt idx="10">
                  <c:v>254</c:v>
                </c:pt>
                <c:pt idx="11">
                  <c:v>279</c:v>
                </c:pt>
                <c:pt idx="12">
                  <c:v>307</c:v>
                </c:pt>
                <c:pt idx="13">
                  <c:v>335</c:v>
                </c:pt>
                <c:pt idx="14">
                  <c:v>365</c:v>
                </c:pt>
                <c:pt idx="15">
                  <c:v>397</c:v>
                </c:pt>
                <c:pt idx="16">
                  <c:v>430</c:v>
                </c:pt>
                <c:pt idx="17">
                  <c:v>465</c:v>
                </c:pt>
                <c:pt idx="18">
                  <c:v>501</c:v>
                </c:pt>
                <c:pt idx="19">
                  <c:v>539</c:v>
                </c:pt>
                <c:pt idx="20">
                  <c:v>579</c:v>
                </c:pt>
                <c:pt idx="21">
                  <c:v>621</c:v>
                </c:pt>
                <c:pt idx="22">
                  <c:v>664</c:v>
                </c:pt>
                <c:pt idx="23">
                  <c:v>710</c:v>
                </c:pt>
                <c:pt idx="24">
                  <c:v>757</c:v>
                </c:pt>
                <c:pt idx="25">
                  <c:v>807</c:v>
                </c:pt>
                <c:pt idx="26">
                  <c:v>858</c:v>
                </c:pt>
                <c:pt idx="27">
                  <c:v>911</c:v>
                </c:pt>
                <c:pt idx="28">
                  <c:v>967</c:v>
                </c:pt>
                <c:pt idx="29">
                  <c:v>1025</c:v>
                </c:pt>
                <c:pt idx="30">
                  <c:v>1085</c:v>
                </c:pt>
                <c:pt idx="31">
                  <c:v>1147</c:v>
                </c:pt>
                <c:pt idx="32">
                  <c:v>1212</c:v>
                </c:pt>
                <c:pt idx="33">
                  <c:v>1279</c:v>
                </c:pt>
                <c:pt idx="34">
                  <c:v>1348</c:v>
                </c:pt>
                <c:pt idx="35">
                  <c:v>1420</c:v>
                </c:pt>
                <c:pt idx="36">
                  <c:v>1494</c:v>
                </c:pt>
                <c:pt idx="37">
                  <c:v>1571</c:v>
                </c:pt>
                <c:pt idx="38">
                  <c:v>1650</c:v>
                </c:pt>
                <c:pt idx="39">
                  <c:v>1732</c:v>
                </c:pt>
                <c:pt idx="40">
                  <c:v>1816</c:v>
                </c:pt>
                <c:pt idx="41">
                  <c:v>1903</c:v>
                </c:pt>
                <c:pt idx="42">
                  <c:v>1993</c:v>
                </c:pt>
                <c:pt idx="43">
                  <c:v>2086</c:v>
                </c:pt>
                <c:pt idx="44">
                  <c:v>2181</c:v>
                </c:pt>
                <c:pt idx="45">
                  <c:v>2280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4F2-4D56-86ED-A181279435B2}"/>
            </c:ext>
          </c:extLst>
        </c:ser>
        <c:ser>
          <c:idx val="12"/>
          <c:order val="12"/>
          <c:tx>
            <c:strRef>
              <c:f>Sheet1!$N$2</c:f>
              <c:strCache>
                <c:ptCount val="1"/>
                <c:pt idx="0">
                  <c:v>R454C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Sheet1!$N$14:$N$59</c:f>
              <c:numCache>
                <c:formatCode>General</c:formatCode>
                <c:ptCount val="46"/>
                <c:pt idx="0">
                  <c:v>71</c:v>
                </c:pt>
                <c:pt idx="1">
                  <c:v>86</c:v>
                </c:pt>
                <c:pt idx="2">
                  <c:v>101.5</c:v>
                </c:pt>
                <c:pt idx="3">
                  <c:v>118</c:v>
                </c:pt>
                <c:pt idx="4">
                  <c:v>136.5</c:v>
                </c:pt>
                <c:pt idx="5">
                  <c:v>155.5</c:v>
                </c:pt>
                <c:pt idx="6">
                  <c:v>175.5</c:v>
                </c:pt>
                <c:pt idx="7">
                  <c:v>197</c:v>
                </c:pt>
                <c:pt idx="8">
                  <c:v>219.5</c:v>
                </c:pt>
                <c:pt idx="9">
                  <c:v>244</c:v>
                </c:pt>
                <c:pt idx="10">
                  <c:v>269.5</c:v>
                </c:pt>
                <c:pt idx="11">
                  <c:v>296.5</c:v>
                </c:pt>
                <c:pt idx="12">
                  <c:v>325</c:v>
                </c:pt>
                <c:pt idx="13">
                  <c:v>354.5</c:v>
                </c:pt>
                <c:pt idx="14">
                  <c:v>385.5</c:v>
                </c:pt>
                <c:pt idx="15">
                  <c:v>418.5</c:v>
                </c:pt>
                <c:pt idx="16">
                  <c:v>453.5</c:v>
                </c:pt>
                <c:pt idx="17">
                  <c:v>489.5</c:v>
                </c:pt>
                <c:pt idx="18">
                  <c:v>527.5</c:v>
                </c:pt>
                <c:pt idx="19">
                  <c:v>568</c:v>
                </c:pt>
                <c:pt idx="20">
                  <c:v>610</c:v>
                </c:pt>
                <c:pt idx="21">
                  <c:v>653</c:v>
                </c:pt>
                <c:pt idx="22">
                  <c:v>699</c:v>
                </c:pt>
                <c:pt idx="23">
                  <c:v>747</c:v>
                </c:pt>
                <c:pt idx="24">
                  <c:v>797</c:v>
                </c:pt>
                <c:pt idx="25">
                  <c:v>849</c:v>
                </c:pt>
                <c:pt idx="26">
                  <c:v>903.5</c:v>
                </c:pt>
                <c:pt idx="27">
                  <c:v>959.5</c:v>
                </c:pt>
                <c:pt idx="28">
                  <c:v>1018</c:v>
                </c:pt>
                <c:pt idx="29">
                  <c:v>1079.5</c:v>
                </c:pt>
                <c:pt idx="30">
                  <c:v>1143</c:v>
                </c:pt>
                <c:pt idx="31">
                  <c:v>1209</c:v>
                </c:pt>
                <c:pt idx="32">
                  <c:v>1277.5</c:v>
                </c:pt>
                <c:pt idx="33">
                  <c:v>1348.5</c:v>
                </c:pt>
                <c:pt idx="34">
                  <c:v>1422</c:v>
                </c:pt>
                <c:pt idx="35">
                  <c:v>1498.5</c:v>
                </c:pt>
                <c:pt idx="36">
                  <c:v>1577</c:v>
                </c:pt>
                <c:pt idx="37">
                  <c:v>1659</c:v>
                </c:pt>
                <c:pt idx="38">
                  <c:v>1744</c:v>
                </c:pt>
                <c:pt idx="39">
                  <c:v>1831</c:v>
                </c:pt>
                <c:pt idx="40">
                  <c:v>1921.5</c:v>
                </c:pt>
                <c:pt idx="41">
                  <c:v>2015.5</c:v>
                </c:pt>
                <c:pt idx="42">
                  <c:v>2111.5</c:v>
                </c:pt>
                <c:pt idx="43">
                  <c:v>2211</c:v>
                </c:pt>
                <c:pt idx="44">
                  <c:v>2313.5</c:v>
                </c:pt>
                <c:pt idx="45">
                  <c:v>2419.5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4F2-4D56-86ED-A181279435B2}"/>
            </c:ext>
          </c:extLst>
        </c:ser>
        <c:ser>
          <c:idx val="13"/>
          <c:order val="13"/>
          <c:tx>
            <c:strRef>
              <c:f>Sheet1!$M$2</c:f>
              <c:strCache>
                <c:ptCount val="1"/>
                <c:pt idx="0">
                  <c:v>Minus50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Sheet1!$M$14:$M$59</c:f>
              <c:numCache>
                <c:formatCode>General</c:formatCode>
                <c:ptCount val="46"/>
                <c:pt idx="0">
                  <c:v>107</c:v>
                </c:pt>
                <c:pt idx="1">
                  <c:v>123</c:v>
                </c:pt>
                <c:pt idx="2">
                  <c:v>140</c:v>
                </c:pt>
                <c:pt idx="3">
                  <c:v>158</c:v>
                </c:pt>
                <c:pt idx="4">
                  <c:v>177</c:v>
                </c:pt>
                <c:pt idx="5">
                  <c:v>197</c:v>
                </c:pt>
                <c:pt idx="6">
                  <c:v>217</c:v>
                </c:pt>
                <c:pt idx="7">
                  <c:v>240</c:v>
                </c:pt>
                <c:pt idx="8">
                  <c:v>263</c:v>
                </c:pt>
                <c:pt idx="9">
                  <c:v>287</c:v>
                </c:pt>
                <c:pt idx="10">
                  <c:v>313</c:v>
                </c:pt>
                <c:pt idx="11">
                  <c:v>339</c:v>
                </c:pt>
                <c:pt idx="12">
                  <c:v>367</c:v>
                </c:pt>
                <c:pt idx="13">
                  <c:v>397</c:v>
                </c:pt>
                <c:pt idx="14">
                  <c:v>427</c:v>
                </c:pt>
                <c:pt idx="15">
                  <c:v>460</c:v>
                </c:pt>
                <c:pt idx="16">
                  <c:v>493</c:v>
                </c:pt>
                <c:pt idx="17">
                  <c:v>528</c:v>
                </c:pt>
                <c:pt idx="18">
                  <c:v>565</c:v>
                </c:pt>
                <c:pt idx="19">
                  <c:v>603</c:v>
                </c:pt>
                <c:pt idx="20">
                  <c:v>642</c:v>
                </c:pt>
                <c:pt idx="21">
                  <c:v>684</c:v>
                </c:pt>
                <c:pt idx="22">
                  <c:v>727</c:v>
                </c:pt>
                <c:pt idx="23">
                  <c:v>771</c:v>
                </c:pt>
                <c:pt idx="24">
                  <c:v>818</c:v>
                </c:pt>
                <c:pt idx="25">
                  <c:v>866</c:v>
                </c:pt>
                <c:pt idx="26">
                  <c:v>916</c:v>
                </c:pt>
                <c:pt idx="27">
                  <c:v>968</c:v>
                </c:pt>
                <c:pt idx="28">
                  <c:v>1022</c:v>
                </c:pt>
                <c:pt idx="29">
                  <c:v>1078</c:v>
                </c:pt>
                <c:pt idx="30">
                  <c:v>1136</c:v>
                </c:pt>
                <c:pt idx="31">
                  <c:v>1196</c:v>
                </c:pt>
                <c:pt idx="32">
                  <c:v>1258</c:v>
                </c:pt>
                <c:pt idx="33">
                  <c:v>1322</c:v>
                </c:pt>
                <c:pt idx="34">
                  <c:v>1389</c:v>
                </c:pt>
                <c:pt idx="35">
                  <c:v>1457</c:v>
                </c:pt>
                <c:pt idx="36">
                  <c:v>1528</c:v>
                </c:pt>
                <c:pt idx="37">
                  <c:v>1602</c:v>
                </c:pt>
                <c:pt idx="38">
                  <c:v>1677</c:v>
                </c:pt>
                <c:pt idx="39">
                  <c:v>1755</c:v>
                </c:pt>
                <c:pt idx="40">
                  <c:v>1836</c:v>
                </c:pt>
                <c:pt idx="41">
                  <c:v>1919</c:v>
                </c:pt>
                <c:pt idx="42">
                  <c:v>2005</c:v>
                </c:pt>
                <c:pt idx="43">
                  <c:v>2094</c:v>
                </c:pt>
                <c:pt idx="44">
                  <c:v>2185</c:v>
                </c:pt>
                <c:pt idx="45">
                  <c:v>2279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4F2-4D56-86ED-A181279435B2}"/>
            </c:ext>
          </c:extLst>
        </c:ser>
        <c:ser>
          <c:idx val="14"/>
          <c:order val="14"/>
          <c:tx>
            <c:strRef>
              <c:f>Sheet1!$O$2</c:f>
              <c:strCache>
                <c:ptCount val="1"/>
                <c:pt idx="0">
                  <c:v>R407C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Sheet1!$O$14:$O$59</c:f>
              <c:numCache>
                <c:formatCode>General</c:formatCode>
                <c:ptCount val="46"/>
                <c:pt idx="0">
                  <c:v>61.5</c:v>
                </c:pt>
                <c:pt idx="1">
                  <c:v>76</c:v>
                </c:pt>
                <c:pt idx="2">
                  <c:v>91.5</c:v>
                </c:pt>
                <c:pt idx="3">
                  <c:v>109</c:v>
                </c:pt>
                <c:pt idx="4">
                  <c:v>126.5</c:v>
                </c:pt>
                <c:pt idx="5">
                  <c:v>145.5</c:v>
                </c:pt>
                <c:pt idx="6">
                  <c:v>165.5</c:v>
                </c:pt>
                <c:pt idx="7">
                  <c:v>187.5</c:v>
                </c:pt>
                <c:pt idx="8">
                  <c:v>210.5</c:v>
                </c:pt>
                <c:pt idx="9">
                  <c:v>234.5</c:v>
                </c:pt>
                <c:pt idx="10">
                  <c:v>260.5</c:v>
                </c:pt>
                <c:pt idx="11">
                  <c:v>287.5</c:v>
                </c:pt>
                <c:pt idx="12">
                  <c:v>316</c:v>
                </c:pt>
                <c:pt idx="13">
                  <c:v>346.5</c:v>
                </c:pt>
                <c:pt idx="14">
                  <c:v>378.5</c:v>
                </c:pt>
                <c:pt idx="15">
                  <c:v>412.5</c:v>
                </c:pt>
                <c:pt idx="16">
                  <c:v>448</c:v>
                </c:pt>
                <c:pt idx="17">
                  <c:v>485.5</c:v>
                </c:pt>
                <c:pt idx="18">
                  <c:v>525</c:v>
                </c:pt>
                <c:pt idx="19">
                  <c:v>566</c:v>
                </c:pt>
                <c:pt idx="20">
                  <c:v>609</c:v>
                </c:pt>
                <c:pt idx="21">
                  <c:v>654.5</c:v>
                </c:pt>
                <c:pt idx="22">
                  <c:v>702</c:v>
                </c:pt>
                <c:pt idx="23">
                  <c:v>752.5</c:v>
                </c:pt>
                <c:pt idx="24">
                  <c:v>804</c:v>
                </c:pt>
                <c:pt idx="25">
                  <c:v>858.5</c:v>
                </c:pt>
                <c:pt idx="26">
                  <c:v>915</c:v>
                </c:pt>
                <c:pt idx="27">
                  <c:v>974.5</c:v>
                </c:pt>
                <c:pt idx="28">
                  <c:v>1036</c:v>
                </c:pt>
                <c:pt idx="29">
                  <c:v>1100.5</c:v>
                </c:pt>
                <c:pt idx="30">
                  <c:v>1167.5</c:v>
                </c:pt>
                <c:pt idx="31">
                  <c:v>1237</c:v>
                </c:pt>
                <c:pt idx="32">
                  <c:v>1309.5</c:v>
                </c:pt>
                <c:pt idx="33">
                  <c:v>1385</c:v>
                </c:pt>
                <c:pt idx="34">
                  <c:v>1463</c:v>
                </c:pt>
                <c:pt idx="35">
                  <c:v>1544.5</c:v>
                </c:pt>
                <c:pt idx="36">
                  <c:v>1628.5</c:v>
                </c:pt>
                <c:pt idx="37">
                  <c:v>1716</c:v>
                </c:pt>
                <c:pt idx="38">
                  <c:v>1806</c:v>
                </c:pt>
                <c:pt idx="39">
                  <c:v>1899.5</c:v>
                </c:pt>
                <c:pt idx="40">
                  <c:v>1996.5</c:v>
                </c:pt>
                <c:pt idx="41">
                  <c:v>2096.5</c:v>
                </c:pt>
                <c:pt idx="42">
                  <c:v>2200</c:v>
                </c:pt>
                <c:pt idx="43">
                  <c:v>2307</c:v>
                </c:pt>
                <c:pt idx="44">
                  <c:v>2417.5</c:v>
                </c:pt>
                <c:pt idx="45">
                  <c:v>2531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4F2-4D56-86ED-A181279435B2}"/>
            </c:ext>
          </c:extLst>
        </c:ser>
        <c:ser>
          <c:idx val="15"/>
          <c:order val="15"/>
          <c:tx>
            <c:strRef>
              <c:f>Sheet1!$P$2</c:f>
              <c:strCache>
                <c:ptCount val="1"/>
                <c:pt idx="0">
                  <c:v>Engas M20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Sheet1!$P$14:$P$59</c:f>
              <c:numCache>
                <c:formatCode>General</c:formatCode>
                <c:ptCount val="46"/>
                <c:pt idx="0">
                  <c:v>105.21</c:v>
                </c:pt>
                <c:pt idx="1">
                  <c:v>121.59</c:v>
                </c:pt>
                <c:pt idx="2">
                  <c:v>138.94</c:v>
                </c:pt>
                <c:pt idx="3">
                  <c:v>157.30000000000001</c:v>
                </c:pt>
                <c:pt idx="4">
                  <c:v>176.7</c:v>
                </c:pt>
                <c:pt idx="5">
                  <c:v>197.18</c:v>
                </c:pt>
                <c:pt idx="6">
                  <c:v>218.78</c:v>
                </c:pt>
                <c:pt idx="7">
                  <c:v>241.54</c:v>
                </c:pt>
                <c:pt idx="8">
                  <c:v>265.49</c:v>
                </c:pt>
                <c:pt idx="9">
                  <c:v>290.68</c:v>
                </c:pt>
                <c:pt idx="10">
                  <c:v>317.14</c:v>
                </c:pt>
                <c:pt idx="11">
                  <c:v>344.91</c:v>
                </c:pt>
                <c:pt idx="12">
                  <c:v>374.03</c:v>
                </c:pt>
                <c:pt idx="13">
                  <c:v>404.54</c:v>
                </c:pt>
                <c:pt idx="14">
                  <c:v>436.49</c:v>
                </c:pt>
                <c:pt idx="15">
                  <c:v>469.91</c:v>
                </c:pt>
                <c:pt idx="16">
                  <c:v>504.85</c:v>
                </c:pt>
                <c:pt idx="17">
                  <c:v>541.34</c:v>
                </c:pt>
                <c:pt idx="18">
                  <c:v>579.42999999999995</c:v>
                </c:pt>
                <c:pt idx="19">
                  <c:v>619.16</c:v>
                </c:pt>
                <c:pt idx="20">
                  <c:v>660.58</c:v>
                </c:pt>
                <c:pt idx="21">
                  <c:v>703.73</c:v>
                </c:pt>
                <c:pt idx="22">
                  <c:v>748.59</c:v>
                </c:pt>
                <c:pt idx="23">
                  <c:v>795.32</c:v>
                </c:pt>
                <c:pt idx="24">
                  <c:v>843.9</c:v>
                </c:pt>
                <c:pt idx="25">
                  <c:v>894.42</c:v>
                </c:pt>
                <c:pt idx="26">
                  <c:v>946.83</c:v>
                </c:pt>
                <c:pt idx="27">
                  <c:v>1001.25</c:v>
                </c:pt>
                <c:pt idx="28">
                  <c:v>1057.7</c:v>
                </c:pt>
                <c:pt idx="29">
                  <c:v>1116.25</c:v>
                </c:pt>
                <c:pt idx="30">
                  <c:v>1176.9000000000001</c:v>
                </c:pt>
                <c:pt idx="31">
                  <c:v>1239.77</c:v>
                </c:pt>
                <c:pt idx="32">
                  <c:v>1304.8699999999999</c:v>
                </c:pt>
                <c:pt idx="33">
                  <c:v>1372.25</c:v>
                </c:pt>
                <c:pt idx="34">
                  <c:v>1441.94</c:v>
                </c:pt>
                <c:pt idx="35">
                  <c:v>1514.01</c:v>
                </c:pt>
                <c:pt idx="36">
                  <c:v>1588.49</c:v>
                </c:pt>
                <c:pt idx="37">
                  <c:v>1665.49</c:v>
                </c:pt>
                <c:pt idx="38">
                  <c:v>1745.05</c:v>
                </c:pt>
                <c:pt idx="39">
                  <c:v>1827.19</c:v>
                </c:pt>
                <c:pt idx="40">
                  <c:v>1911.98</c:v>
                </c:pt>
                <c:pt idx="41">
                  <c:v>1999.46</c:v>
                </c:pt>
                <c:pt idx="42">
                  <c:v>2089.77</c:v>
                </c:pt>
                <c:pt idx="43">
                  <c:v>2182.88</c:v>
                </c:pt>
                <c:pt idx="44">
                  <c:v>2278.91</c:v>
                </c:pt>
                <c:pt idx="45">
                  <c:v>2377.88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4F2-4D56-86ED-A181279435B2}"/>
            </c:ext>
          </c:extLst>
        </c:ser>
        <c:ser>
          <c:idx val="16"/>
          <c:order val="16"/>
          <c:tx>
            <c:strRef>
              <c:f>Sheet1!$Q$2</c:f>
              <c:strCache>
                <c:ptCount val="1"/>
                <c:pt idx="0">
                  <c:v>Engas M60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Sheet1!$Q$14:$Q$59</c:f>
              <c:numCache>
                <c:formatCode>General</c:formatCode>
                <c:ptCount val="46"/>
                <c:pt idx="0">
                  <c:v>108.55</c:v>
                </c:pt>
                <c:pt idx="1">
                  <c:v>125.17</c:v>
                </c:pt>
                <c:pt idx="2">
                  <c:v>142.78</c:v>
                </c:pt>
                <c:pt idx="3">
                  <c:v>161.4</c:v>
                </c:pt>
                <c:pt idx="4">
                  <c:v>181.08</c:v>
                </c:pt>
                <c:pt idx="5">
                  <c:v>201.86</c:v>
                </c:pt>
                <c:pt idx="6">
                  <c:v>223.77</c:v>
                </c:pt>
                <c:pt idx="7">
                  <c:v>246.85</c:v>
                </c:pt>
                <c:pt idx="8">
                  <c:v>271.14</c:v>
                </c:pt>
                <c:pt idx="9">
                  <c:v>296.68</c:v>
                </c:pt>
                <c:pt idx="10">
                  <c:v>323.5</c:v>
                </c:pt>
                <c:pt idx="11">
                  <c:v>351.66</c:v>
                </c:pt>
                <c:pt idx="12">
                  <c:v>381.18</c:v>
                </c:pt>
                <c:pt idx="13">
                  <c:v>412.11</c:v>
                </c:pt>
                <c:pt idx="14">
                  <c:v>444.5</c:v>
                </c:pt>
                <c:pt idx="15">
                  <c:v>478.37</c:v>
                </c:pt>
                <c:pt idx="16">
                  <c:v>513.77</c:v>
                </c:pt>
                <c:pt idx="17">
                  <c:v>550.75</c:v>
                </c:pt>
                <c:pt idx="18">
                  <c:v>589.35</c:v>
                </c:pt>
                <c:pt idx="19">
                  <c:v>629.6</c:v>
                </c:pt>
                <c:pt idx="20">
                  <c:v>671.56</c:v>
                </c:pt>
                <c:pt idx="21">
                  <c:v>715.25</c:v>
                </c:pt>
                <c:pt idx="22">
                  <c:v>760.76</c:v>
                </c:pt>
                <c:pt idx="23">
                  <c:v>808.07</c:v>
                </c:pt>
                <c:pt idx="24">
                  <c:v>857.28</c:v>
                </c:pt>
                <c:pt idx="25">
                  <c:v>908.39</c:v>
                </c:pt>
                <c:pt idx="26">
                  <c:v>961.49</c:v>
                </c:pt>
                <c:pt idx="27">
                  <c:v>1016.63</c:v>
                </c:pt>
                <c:pt idx="28">
                  <c:v>1073.8</c:v>
                </c:pt>
                <c:pt idx="29">
                  <c:v>1133.08</c:v>
                </c:pt>
                <c:pt idx="30">
                  <c:v>1194.53</c:v>
                </c:pt>
                <c:pt idx="31">
                  <c:v>1258.1500000000001</c:v>
                </c:pt>
                <c:pt idx="32">
                  <c:v>1324.04</c:v>
                </c:pt>
                <c:pt idx="33">
                  <c:v>1392.22</c:v>
                </c:pt>
                <c:pt idx="34">
                  <c:v>1462.8</c:v>
                </c:pt>
                <c:pt idx="35">
                  <c:v>1535.77</c:v>
                </c:pt>
                <c:pt idx="36">
                  <c:v>1611.18</c:v>
                </c:pt>
                <c:pt idx="37">
                  <c:v>1689.15</c:v>
                </c:pt>
                <c:pt idx="38">
                  <c:v>1769.63</c:v>
                </c:pt>
                <c:pt idx="39">
                  <c:v>1852.77</c:v>
                </c:pt>
                <c:pt idx="40">
                  <c:v>1938.6</c:v>
                </c:pt>
                <c:pt idx="41">
                  <c:v>2027.19</c:v>
                </c:pt>
                <c:pt idx="42">
                  <c:v>2118.5300000000002</c:v>
                </c:pt>
                <c:pt idx="43">
                  <c:v>2212.77</c:v>
                </c:pt>
                <c:pt idx="44">
                  <c:v>2309.9499999999998</c:v>
                </c:pt>
                <c:pt idx="45">
                  <c:v>2410.12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54F2-4D56-86ED-A181279435B2}"/>
            </c:ext>
          </c:extLst>
        </c:ser>
        <c:ser>
          <c:idx val="17"/>
          <c:order val="17"/>
          <c:tx>
            <c:strRef>
              <c:f>Sheet1!$T$2</c:f>
              <c:strCache>
                <c:ptCount val="1"/>
                <c:pt idx="0">
                  <c:v>R404A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Sheet1!$T$14:$T$59</c:f>
              <c:numCache>
                <c:formatCode>General</c:formatCode>
                <c:ptCount val="46"/>
                <c:pt idx="0">
                  <c:v>103</c:v>
                </c:pt>
                <c:pt idx="1">
                  <c:v>120.5</c:v>
                </c:pt>
                <c:pt idx="2">
                  <c:v>139</c:v>
                </c:pt>
                <c:pt idx="3">
                  <c:v>158.5</c:v>
                </c:pt>
                <c:pt idx="4">
                  <c:v>179.5</c:v>
                </c:pt>
                <c:pt idx="5">
                  <c:v>201.5</c:v>
                </c:pt>
                <c:pt idx="6">
                  <c:v>224.5</c:v>
                </c:pt>
                <c:pt idx="7">
                  <c:v>249.5</c:v>
                </c:pt>
                <c:pt idx="8">
                  <c:v>276</c:v>
                </c:pt>
                <c:pt idx="9">
                  <c:v>303</c:v>
                </c:pt>
                <c:pt idx="10">
                  <c:v>332.5</c:v>
                </c:pt>
                <c:pt idx="11">
                  <c:v>363.5</c:v>
                </c:pt>
                <c:pt idx="12">
                  <c:v>395.5</c:v>
                </c:pt>
                <c:pt idx="13">
                  <c:v>429.5</c:v>
                </c:pt>
                <c:pt idx="14">
                  <c:v>465.5</c:v>
                </c:pt>
                <c:pt idx="15">
                  <c:v>503</c:v>
                </c:pt>
                <c:pt idx="16">
                  <c:v>543</c:v>
                </c:pt>
                <c:pt idx="17">
                  <c:v>584</c:v>
                </c:pt>
                <c:pt idx="18">
                  <c:v>627.5</c:v>
                </c:pt>
                <c:pt idx="19">
                  <c:v>672.5</c:v>
                </c:pt>
                <c:pt idx="20">
                  <c:v>720.5</c:v>
                </c:pt>
                <c:pt idx="21">
                  <c:v>770</c:v>
                </c:pt>
                <c:pt idx="22">
                  <c:v>822</c:v>
                </c:pt>
                <c:pt idx="23">
                  <c:v>876</c:v>
                </c:pt>
                <c:pt idx="24">
                  <c:v>932.5</c:v>
                </c:pt>
                <c:pt idx="25">
                  <c:v>991</c:v>
                </c:pt>
                <c:pt idx="26">
                  <c:v>1052.5</c:v>
                </c:pt>
                <c:pt idx="27">
                  <c:v>1115.5</c:v>
                </c:pt>
                <c:pt idx="28">
                  <c:v>1182</c:v>
                </c:pt>
                <c:pt idx="29">
                  <c:v>1251</c:v>
                </c:pt>
                <c:pt idx="30">
                  <c:v>1322</c:v>
                </c:pt>
                <c:pt idx="31">
                  <c:v>1396</c:v>
                </c:pt>
                <c:pt idx="32">
                  <c:v>1473</c:v>
                </c:pt>
                <c:pt idx="33">
                  <c:v>1553</c:v>
                </c:pt>
                <c:pt idx="34">
                  <c:v>1635.5</c:v>
                </c:pt>
                <c:pt idx="35">
                  <c:v>1721</c:v>
                </c:pt>
                <c:pt idx="36">
                  <c:v>1809.5</c:v>
                </c:pt>
                <c:pt idx="37">
                  <c:v>1900.5</c:v>
                </c:pt>
                <c:pt idx="38">
                  <c:v>1995.5</c:v>
                </c:pt>
                <c:pt idx="39">
                  <c:v>2093.5</c:v>
                </c:pt>
                <c:pt idx="40">
                  <c:v>2194</c:v>
                </c:pt>
                <c:pt idx="41">
                  <c:v>2298</c:v>
                </c:pt>
                <c:pt idx="42">
                  <c:v>2405.5</c:v>
                </c:pt>
                <c:pt idx="43">
                  <c:v>2516.5</c:v>
                </c:pt>
                <c:pt idx="44">
                  <c:v>2630.5</c:v>
                </c:pt>
                <c:pt idx="45">
                  <c:v>2747.5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54F2-4D56-86ED-A181279435B2}"/>
            </c:ext>
          </c:extLst>
        </c:ser>
        <c:ser>
          <c:idx val="18"/>
          <c:order val="18"/>
          <c:tx>
            <c:strRef>
              <c:f>Sheet1!$U$2</c:f>
              <c:strCache>
                <c:ptCount val="1"/>
                <c:pt idx="0">
                  <c:v>Minus60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Sheet1!$U$14:$U$59</c:f>
              <c:numCache>
                <c:formatCode>General</c:formatCode>
                <c:ptCount val="46"/>
                <c:pt idx="0">
                  <c:v>177</c:v>
                </c:pt>
                <c:pt idx="1">
                  <c:v>197</c:v>
                </c:pt>
                <c:pt idx="2">
                  <c:v>218</c:v>
                </c:pt>
                <c:pt idx="3">
                  <c:v>239</c:v>
                </c:pt>
                <c:pt idx="4">
                  <c:v>262</c:v>
                </c:pt>
                <c:pt idx="5">
                  <c:v>286</c:v>
                </c:pt>
                <c:pt idx="6">
                  <c:v>311</c:v>
                </c:pt>
                <c:pt idx="7">
                  <c:v>337</c:v>
                </c:pt>
                <c:pt idx="8">
                  <c:v>365</c:v>
                </c:pt>
                <c:pt idx="9">
                  <c:v>394</c:v>
                </c:pt>
                <c:pt idx="10">
                  <c:v>424</c:v>
                </c:pt>
                <c:pt idx="11">
                  <c:v>455</c:v>
                </c:pt>
                <c:pt idx="12">
                  <c:v>488</c:v>
                </c:pt>
                <c:pt idx="13">
                  <c:v>523</c:v>
                </c:pt>
                <c:pt idx="14">
                  <c:v>558</c:v>
                </c:pt>
                <c:pt idx="15">
                  <c:v>595</c:v>
                </c:pt>
                <c:pt idx="16">
                  <c:v>634</c:v>
                </c:pt>
                <c:pt idx="17">
                  <c:v>675</c:v>
                </c:pt>
                <c:pt idx="18">
                  <c:v>716</c:v>
                </c:pt>
                <c:pt idx="19">
                  <c:v>760</c:v>
                </c:pt>
                <c:pt idx="20">
                  <c:v>805</c:v>
                </c:pt>
                <c:pt idx="21">
                  <c:v>852</c:v>
                </c:pt>
                <c:pt idx="22">
                  <c:v>901</c:v>
                </c:pt>
                <c:pt idx="23">
                  <c:v>951</c:v>
                </c:pt>
                <c:pt idx="24">
                  <c:v>1004</c:v>
                </c:pt>
                <c:pt idx="25">
                  <c:v>1058</c:v>
                </c:pt>
                <c:pt idx="26">
                  <c:v>1114</c:v>
                </c:pt>
                <c:pt idx="27">
                  <c:v>1172</c:v>
                </c:pt>
                <c:pt idx="28">
                  <c:v>1232</c:v>
                </c:pt>
                <c:pt idx="29">
                  <c:v>1294</c:v>
                </c:pt>
                <c:pt idx="30">
                  <c:v>1358</c:v>
                </c:pt>
                <c:pt idx="31">
                  <c:v>1425</c:v>
                </c:pt>
                <c:pt idx="32">
                  <c:v>1493</c:v>
                </c:pt>
                <c:pt idx="33">
                  <c:v>1564</c:v>
                </c:pt>
                <c:pt idx="34">
                  <c:v>1636</c:v>
                </c:pt>
                <c:pt idx="35">
                  <c:v>1712</c:v>
                </c:pt>
                <c:pt idx="36">
                  <c:v>1789</c:v>
                </c:pt>
                <c:pt idx="37">
                  <c:v>1869</c:v>
                </c:pt>
                <c:pt idx="38">
                  <c:v>1951</c:v>
                </c:pt>
                <c:pt idx="39">
                  <c:v>2036</c:v>
                </c:pt>
                <c:pt idx="40">
                  <c:v>2123</c:v>
                </c:pt>
                <c:pt idx="41">
                  <c:v>2213</c:v>
                </c:pt>
                <c:pt idx="42">
                  <c:v>2305</c:v>
                </c:pt>
                <c:pt idx="43">
                  <c:v>2400</c:v>
                </c:pt>
                <c:pt idx="44">
                  <c:v>2497</c:v>
                </c:pt>
                <c:pt idx="45">
                  <c:v>2598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54F2-4D56-86ED-A181279435B2}"/>
            </c:ext>
          </c:extLst>
        </c:ser>
        <c:ser>
          <c:idx val="19"/>
          <c:order val="19"/>
          <c:tx>
            <c:strRef>
              <c:f>Sheet1!$V$2</c:f>
              <c:strCache>
                <c:ptCount val="1"/>
                <c:pt idx="0">
                  <c:v>R410A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Sheet1!$V$14:$V$59</c:f>
              <c:numCache>
                <c:formatCode>General</c:formatCode>
                <c:ptCount val="46"/>
                <c:pt idx="0">
                  <c:v>168.5</c:v>
                </c:pt>
                <c:pt idx="1">
                  <c:v>191</c:v>
                </c:pt>
                <c:pt idx="2">
                  <c:v>215.5</c:v>
                </c:pt>
                <c:pt idx="3">
                  <c:v>241.5</c:v>
                </c:pt>
                <c:pt idx="4">
                  <c:v>269</c:v>
                </c:pt>
                <c:pt idx="5">
                  <c:v>298</c:v>
                </c:pt>
                <c:pt idx="6">
                  <c:v>329</c:v>
                </c:pt>
                <c:pt idx="7">
                  <c:v>362</c:v>
                </c:pt>
                <c:pt idx="8">
                  <c:v>397</c:v>
                </c:pt>
                <c:pt idx="9">
                  <c:v>433.5</c:v>
                </c:pt>
                <c:pt idx="10">
                  <c:v>472.5</c:v>
                </c:pt>
                <c:pt idx="11">
                  <c:v>513.5</c:v>
                </c:pt>
                <c:pt idx="12">
                  <c:v>556.5</c:v>
                </c:pt>
                <c:pt idx="13">
                  <c:v>601.5</c:v>
                </c:pt>
                <c:pt idx="14">
                  <c:v>649.5</c:v>
                </c:pt>
                <c:pt idx="15">
                  <c:v>699.5</c:v>
                </c:pt>
                <c:pt idx="16">
                  <c:v>752.5</c:v>
                </c:pt>
                <c:pt idx="17">
                  <c:v>808</c:v>
                </c:pt>
                <c:pt idx="18">
                  <c:v>866</c:v>
                </c:pt>
                <c:pt idx="19">
                  <c:v>927</c:v>
                </c:pt>
                <c:pt idx="20">
                  <c:v>990</c:v>
                </c:pt>
                <c:pt idx="21">
                  <c:v>1056.5</c:v>
                </c:pt>
                <c:pt idx="22">
                  <c:v>1126</c:v>
                </c:pt>
                <c:pt idx="23">
                  <c:v>1198.5</c:v>
                </c:pt>
                <c:pt idx="24">
                  <c:v>1274</c:v>
                </c:pt>
                <c:pt idx="25">
                  <c:v>1353</c:v>
                </c:pt>
                <c:pt idx="26">
                  <c:v>1435</c:v>
                </c:pt>
                <c:pt idx="27">
                  <c:v>1521</c:v>
                </c:pt>
                <c:pt idx="28">
                  <c:v>1610</c:v>
                </c:pt>
                <c:pt idx="29">
                  <c:v>1702.5</c:v>
                </c:pt>
                <c:pt idx="30">
                  <c:v>1799</c:v>
                </c:pt>
                <c:pt idx="31">
                  <c:v>1898.5</c:v>
                </c:pt>
                <c:pt idx="32">
                  <c:v>2002.5</c:v>
                </c:pt>
                <c:pt idx="33">
                  <c:v>2110</c:v>
                </c:pt>
                <c:pt idx="34">
                  <c:v>2221.5</c:v>
                </c:pt>
                <c:pt idx="35">
                  <c:v>2337.5</c:v>
                </c:pt>
                <c:pt idx="36">
                  <c:v>2457</c:v>
                </c:pt>
                <c:pt idx="37">
                  <c:v>2581</c:v>
                </c:pt>
                <c:pt idx="38">
                  <c:v>2709</c:v>
                </c:pt>
                <c:pt idx="39">
                  <c:v>2841.5</c:v>
                </c:pt>
                <c:pt idx="40">
                  <c:v>2978.5</c:v>
                </c:pt>
                <c:pt idx="41">
                  <c:v>3120</c:v>
                </c:pt>
                <c:pt idx="42">
                  <c:v>3265.5</c:v>
                </c:pt>
                <c:pt idx="43">
                  <c:v>3416.5</c:v>
                </c:pt>
                <c:pt idx="44">
                  <c:v>3572</c:v>
                </c:pt>
                <c:pt idx="45">
                  <c:v>3732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54F2-4D56-86ED-A181279435B2}"/>
            </c:ext>
          </c:extLst>
        </c:ser>
        <c:ser>
          <c:idx val="20"/>
          <c:order val="20"/>
          <c:tx>
            <c:strRef>
              <c:f>Sheet1!$W$2</c:f>
              <c:strCache>
                <c:ptCount val="1"/>
                <c:pt idx="0">
                  <c:v>R32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Sheet1!$W$14:$W$59</c:f>
              <c:numCache>
                <c:formatCode>General</c:formatCode>
                <c:ptCount val="46"/>
                <c:pt idx="0">
                  <c:v>173</c:v>
                </c:pt>
                <c:pt idx="1">
                  <c:v>196</c:v>
                </c:pt>
                <c:pt idx="2">
                  <c:v>220</c:v>
                </c:pt>
                <c:pt idx="3">
                  <c:v>247</c:v>
                </c:pt>
                <c:pt idx="4">
                  <c:v>274</c:v>
                </c:pt>
                <c:pt idx="5">
                  <c:v>304</c:v>
                </c:pt>
                <c:pt idx="6">
                  <c:v>335</c:v>
                </c:pt>
                <c:pt idx="7">
                  <c:v>368</c:v>
                </c:pt>
                <c:pt idx="8">
                  <c:v>403</c:v>
                </c:pt>
                <c:pt idx="9">
                  <c:v>440</c:v>
                </c:pt>
                <c:pt idx="10">
                  <c:v>479</c:v>
                </c:pt>
                <c:pt idx="11">
                  <c:v>520</c:v>
                </c:pt>
                <c:pt idx="12">
                  <c:v>564</c:v>
                </c:pt>
                <c:pt idx="13">
                  <c:v>610</c:v>
                </c:pt>
                <c:pt idx="14">
                  <c:v>658</c:v>
                </c:pt>
                <c:pt idx="15">
                  <c:v>709</c:v>
                </c:pt>
                <c:pt idx="16">
                  <c:v>762</c:v>
                </c:pt>
                <c:pt idx="17">
                  <c:v>818</c:v>
                </c:pt>
                <c:pt idx="18">
                  <c:v>877</c:v>
                </c:pt>
                <c:pt idx="19">
                  <c:v>938</c:v>
                </c:pt>
                <c:pt idx="20">
                  <c:v>1003</c:v>
                </c:pt>
                <c:pt idx="21">
                  <c:v>1070</c:v>
                </c:pt>
                <c:pt idx="22">
                  <c:v>1141</c:v>
                </c:pt>
                <c:pt idx="23">
                  <c:v>1215</c:v>
                </c:pt>
                <c:pt idx="24">
                  <c:v>1292</c:v>
                </c:pt>
                <c:pt idx="25">
                  <c:v>1372</c:v>
                </c:pt>
                <c:pt idx="26">
                  <c:v>1456</c:v>
                </c:pt>
                <c:pt idx="27">
                  <c:v>1543</c:v>
                </c:pt>
                <c:pt idx="28">
                  <c:v>1634</c:v>
                </c:pt>
                <c:pt idx="29">
                  <c:v>1729</c:v>
                </c:pt>
                <c:pt idx="30">
                  <c:v>1827</c:v>
                </c:pt>
                <c:pt idx="31">
                  <c:v>1930</c:v>
                </c:pt>
                <c:pt idx="32">
                  <c:v>2036</c:v>
                </c:pt>
                <c:pt idx="33">
                  <c:v>2147</c:v>
                </c:pt>
                <c:pt idx="34">
                  <c:v>2261</c:v>
                </c:pt>
                <c:pt idx="35">
                  <c:v>2380</c:v>
                </c:pt>
                <c:pt idx="36">
                  <c:v>2504</c:v>
                </c:pt>
                <c:pt idx="37">
                  <c:v>2631</c:v>
                </c:pt>
                <c:pt idx="38">
                  <c:v>2764</c:v>
                </c:pt>
                <c:pt idx="39">
                  <c:v>2901</c:v>
                </c:pt>
                <c:pt idx="40">
                  <c:v>3042</c:v>
                </c:pt>
                <c:pt idx="41">
                  <c:v>3189</c:v>
                </c:pt>
                <c:pt idx="42">
                  <c:v>3340</c:v>
                </c:pt>
                <c:pt idx="43">
                  <c:v>3496</c:v>
                </c:pt>
                <c:pt idx="44">
                  <c:v>3658</c:v>
                </c:pt>
                <c:pt idx="45">
                  <c:v>3824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54F2-4D56-86ED-A181279435B2}"/>
            </c:ext>
          </c:extLst>
        </c:ser>
        <c:ser>
          <c:idx val="21"/>
          <c:order val="21"/>
          <c:tx>
            <c:strRef>
              <c:f>Sheet1!$Y$2</c:f>
              <c:strCache>
                <c:ptCount val="1"/>
                <c:pt idx="0">
                  <c:v>R744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Sheet1!$Y$14:$Y$59</c:f>
              <c:numCache>
                <c:formatCode>General</c:formatCode>
                <c:ptCount val="46"/>
                <c:pt idx="0">
                  <c:v>1326.4</c:v>
                </c:pt>
                <c:pt idx="1">
                  <c:v>1424.7</c:v>
                </c:pt>
                <c:pt idx="2">
                  <c:v>1527.9</c:v>
                </c:pt>
                <c:pt idx="3">
                  <c:v>1636.2</c:v>
                </c:pt>
                <c:pt idx="4">
                  <c:v>1749.6</c:v>
                </c:pt>
                <c:pt idx="5">
                  <c:v>1868.3</c:v>
                </c:pt>
                <c:pt idx="6">
                  <c:v>1992.5</c:v>
                </c:pt>
                <c:pt idx="7">
                  <c:v>2122.4</c:v>
                </c:pt>
                <c:pt idx="8">
                  <c:v>2258</c:v>
                </c:pt>
                <c:pt idx="9">
                  <c:v>2399.6</c:v>
                </c:pt>
                <c:pt idx="10">
                  <c:v>2547.4</c:v>
                </c:pt>
                <c:pt idx="11">
                  <c:v>2701.4</c:v>
                </c:pt>
                <c:pt idx="12">
                  <c:v>2861.8</c:v>
                </c:pt>
                <c:pt idx="13">
                  <c:v>3028.9</c:v>
                </c:pt>
                <c:pt idx="14">
                  <c:v>3202.9</c:v>
                </c:pt>
                <c:pt idx="15">
                  <c:v>3383.8</c:v>
                </c:pt>
                <c:pt idx="16">
                  <c:v>3572</c:v>
                </c:pt>
                <c:pt idx="17">
                  <c:v>3767.5</c:v>
                </c:pt>
                <c:pt idx="18">
                  <c:v>3970.7</c:v>
                </c:pt>
                <c:pt idx="19">
                  <c:v>4181.7</c:v>
                </c:pt>
                <c:pt idx="20">
                  <c:v>4400.8999999999996</c:v>
                </c:pt>
                <c:pt idx="21">
                  <c:v>4628.3</c:v>
                </c:pt>
                <c:pt idx="22">
                  <c:v>4864.3999999999996</c:v>
                </c:pt>
                <c:pt idx="23">
                  <c:v>5109.5</c:v>
                </c:pt>
                <c:pt idx="24">
                  <c:v>5363.8</c:v>
                </c:pt>
                <c:pt idx="25">
                  <c:v>5627.7</c:v>
                </c:pt>
                <c:pt idx="26">
                  <c:v>5901.8</c:v>
                </c:pt>
                <c:pt idx="27">
                  <c:v>6186.4</c:v>
                </c:pt>
                <c:pt idx="28">
                  <c:v>6482.4</c:v>
                </c:pt>
                <c:pt idx="29">
                  <c:v>6790.5</c:v>
                </c:pt>
                <c:pt idx="30">
                  <c:v>7112.3</c:v>
                </c:pt>
                <c:pt idx="31">
                  <c:v>7535.7</c:v>
                </c:pt>
                <c:pt idx="32">
                  <c:v>7980.4</c:v>
                </c:pt>
                <c:pt idx="33">
                  <c:v>8425.9</c:v>
                </c:pt>
                <c:pt idx="34">
                  <c:v>8871.4</c:v>
                </c:pt>
                <c:pt idx="35">
                  <c:v>9317</c:v>
                </c:pt>
                <c:pt idx="36">
                  <c:v>9762.5</c:v>
                </c:pt>
                <c:pt idx="37">
                  <c:v>10208</c:v>
                </c:pt>
                <c:pt idx="38">
                  <c:v>10653.5</c:v>
                </c:pt>
                <c:pt idx="39">
                  <c:v>11099.1</c:v>
                </c:pt>
                <c:pt idx="40">
                  <c:v>11544.6</c:v>
                </c:pt>
                <c:pt idx="41">
                  <c:v>11990.1</c:v>
                </c:pt>
                <c:pt idx="42">
                  <c:v>12435.6</c:v>
                </c:pt>
                <c:pt idx="43">
                  <c:v>12881.2</c:v>
                </c:pt>
                <c:pt idx="44">
                  <c:v>13326.7</c:v>
                </c:pt>
                <c:pt idx="45">
                  <c:v>13772.2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4F2-4D56-86ED-A181279435B2}"/>
            </c:ext>
          </c:extLst>
        </c:ser>
        <c:ser>
          <c:idx val="22"/>
          <c:order val="22"/>
          <c:tx>
            <c:v>R170</c:v>
          </c:tx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Sheet1!$A$14:$A$59</c:f>
              <c:numCache>
                <c:formatCode>###0</c:formatCode>
                <c:ptCount val="46"/>
                <c:pt idx="0">
                  <c:v>-30</c:v>
                </c:pt>
                <c:pt idx="1">
                  <c:v>-28</c:v>
                </c:pt>
                <c:pt idx="2">
                  <c:v>-26</c:v>
                </c:pt>
                <c:pt idx="3">
                  <c:v>-24</c:v>
                </c:pt>
                <c:pt idx="4">
                  <c:v>-22</c:v>
                </c:pt>
                <c:pt idx="5">
                  <c:v>-20</c:v>
                </c:pt>
                <c:pt idx="6">
                  <c:v>-18</c:v>
                </c:pt>
                <c:pt idx="7">
                  <c:v>-16</c:v>
                </c:pt>
                <c:pt idx="8">
                  <c:v>-14</c:v>
                </c:pt>
                <c:pt idx="9">
                  <c:v>-12</c:v>
                </c:pt>
                <c:pt idx="10">
                  <c:v>-10</c:v>
                </c:pt>
                <c:pt idx="11">
                  <c:v>-8</c:v>
                </c:pt>
                <c:pt idx="12">
                  <c:v>-6</c:v>
                </c:pt>
                <c:pt idx="13">
                  <c:v>-4</c:v>
                </c:pt>
                <c:pt idx="14">
                  <c:v>-2</c:v>
                </c:pt>
                <c:pt idx="15" formatCode="###0;###0">
                  <c:v>0</c:v>
                </c:pt>
                <c:pt idx="16" formatCode="###0;###0">
                  <c:v>2</c:v>
                </c:pt>
                <c:pt idx="17" formatCode="###0;###0">
                  <c:v>4</c:v>
                </c:pt>
                <c:pt idx="18" formatCode="###0;###0">
                  <c:v>6</c:v>
                </c:pt>
                <c:pt idx="19" formatCode="###0;###0">
                  <c:v>8</c:v>
                </c:pt>
                <c:pt idx="20" formatCode="###0;###0">
                  <c:v>10</c:v>
                </c:pt>
                <c:pt idx="21" formatCode="###0;###0">
                  <c:v>12</c:v>
                </c:pt>
                <c:pt idx="22" formatCode="###0;###0">
                  <c:v>14</c:v>
                </c:pt>
                <c:pt idx="23" formatCode="###0;###0">
                  <c:v>16</c:v>
                </c:pt>
                <c:pt idx="24" formatCode="###0;###0">
                  <c:v>18</c:v>
                </c:pt>
                <c:pt idx="25" formatCode="###0;###0">
                  <c:v>20</c:v>
                </c:pt>
                <c:pt idx="26" formatCode="###0;###0">
                  <c:v>22</c:v>
                </c:pt>
                <c:pt idx="27" formatCode="###0;###0">
                  <c:v>24</c:v>
                </c:pt>
                <c:pt idx="28" formatCode="###0;###0">
                  <c:v>26</c:v>
                </c:pt>
                <c:pt idx="29" formatCode="###0;###0">
                  <c:v>28</c:v>
                </c:pt>
                <c:pt idx="30" formatCode="###0;###0">
                  <c:v>30</c:v>
                </c:pt>
                <c:pt idx="31" formatCode="###0;###0">
                  <c:v>32</c:v>
                </c:pt>
                <c:pt idx="32" formatCode="###0;###0">
                  <c:v>34</c:v>
                </c:pt>
                <c:pt idx="33" formatCode="###0;###0">
                  <c:v>36</c:v>
                </c:pt>
                <c:pt idx="34" formatCode="###0;###0">
                  <c:v>38</c:v>
                </c:pt>
                <c:pt idx="35" formatCode="###0;###0">
                  <c:v>40</c:v>
                </c:pt>
                <c:pt idx="36" formatCode="###0;###0">
                  <c:v>42</c:v>
                </c:pt>
                <c:pt idx="37" formatCode="###0;###0">
                  <c:v>44</c:v>
                </c:pt>
                <c:pt idx="38" formatCode="###0;###0">
                  <c:v>46</c:v>
                </c:pt>
                <c:pt idx="39" formatCode="###0;###0">
                  <c:v>48</c:v>
                </c:pt>
                <c:pt idx="40" formatCode="###0;###0">
                  <c:v>50</c:v>
                </c:pt>
                <c:pt idx="41" formatCode="###0;###0">
                  <c:v>52</c:v>
                </c:pt>
                <c:pt idx="42" formatCode="###0;###0">
                  <c:v>54</c:v>
                </c:pt>
                <c:pt idx="43" formatCode="###0;###0">
                  <c:v>56</c:v>
                </c:pt>
                <c:pt idx="44" formatCode="###0;###0">
                  <c:v>58</c:v>
                </c:pt>
                <c:pt idx="45" formatCode="###0;###0">
                  <c:v>60</c:v>
                </c:pt>
              </c:numCache>
            </c:numRef>
          </c:cat>
          <c:val>
            <c:numRef>
              <c:f>Sheet1!$X$14:$X$59</c:f>
              <c:numCache>
                <c:formatCode>General</c:formatCode>
                <c:ptCount val="46"/>
                <c:pt idx="0">
                  <c:v>963</c:v>
                </c:pt>
                <c:pt idx="1">
                  <c:v>1028.5</c:v>
                </c:pt>
                <c:pt idx="2">
                  <c:v>1096.9000000000001</c:v>
                </c:pt>
                <c:pt idx="3">
                  <c:v>1168.3</c:v>
                </c:pt>
                <c:pt idx="4">
                  <c:v>1242.7</c:v>
                </c:pt>
                <c:pt idx="5">
                  <c:v>1320.2</c:v>
                </c:pt>
                <c:pt idx="6">
                  <c:v>1400.9</c:v>
                </c:pt>
                <c:pt idx="7">
                  <c:v>1485</c:v>
                </c:pt>
                <c:pt idx="8">
                  <c:v>1572.3</c:v>
                </c:pt>
                <c:pt idx="9">
                  <c:v>1663.2</c:v>
                </c:pt>
                <c:pt idx="10">
                  <c:v>1757.5</c:v>
                </c:pt>
                <c:pt idx="11">
                  <c:v>1855.5</c:v>
                </c:pt>
                <c:pt idx="12">
                  <c:v>1957.2</c:v>
                </c:pt>
                <c:pt idx="13">
                  <c:v>2062.6999999999998</c:v>
                </c:pt>
                <c:pt idx="14">
                  <c:v>2172</c:v>
                </c:pt>
                <c:pt idx="15">
                  <c:v>2285.4</c:v>
                </c:pt>
                <c:pt idx="16">
                  <c:v>2402.9</c:v>
                </c:pt>
                <c:pt idx="17">
                  <c:v>2524.5</c:v>
                </c:pt>
                <c:pt idx="18">
                  <c:v>2650.5</c:v>
                </c:pt>
                <c:pt idx="19">
                  <c:v>2780.9</c:v>
                </c:pt>
                <c:pt idx="20">
                  <c:v>2915.9</c:v>
                </c:pt>
                <c:pt idx="21">
                  <c:v>3055.6</c:v>
                </c:pt>
                <c:pt idx="22">
                  <c:v>3200.1</c:v>
                </c:pt>
                <c:pt idx="23">
                  <c:v>3349.5</c:v>
                </c:pt>
                <c:pt idx="24">
                  <c:v>3504.2</c:v>
                </c:pt>
                <c:pt idx="25">
                  <c:v>3664.1</c:v>
                </c:pt>
                <c:pt idx="26">
                  <c:v>3829.7</c:v>
                </c:pt>
                <c:pt idx="27">
                  <c:v>4001</c:v>
                </c:pt>
                <c:pt idx="28">
                  <c:v>4178.5</c:v>
                </c:pt>
                <c:pt idx="29">
                  <c:v>4360.1000000000004</c:v>
                </c:pt>
                <c:pt idx="30">
                  <c:v>4548.6000000000004</c:v>
                </c:pt>
                <c:pt idx="31">
                  <c:v>4743.3999999999996</c:v>
                </c:pt>
                <c:pt idx="32">
                  <c:v>4944.5</c:v>
                </c:pt>
                <c:pt idx="33">
                  <c:v>5152.2</c:v>
                </c:pt>
                <c:pt idx="34">
                  <c:v>5366.6</c:v>
                </c:pt>
                <c:pt idx="35">
                  <c:v>5588</c:v>
                </c:pt>
                <c:pt idx="36">
                  <c:v>5816.6</c:v>
                </c:pt>
                <c:pt idx="37">
                  <c:v>6052.5</c:v>
                </c:pt>
                <c:pt idx="38">
                  <c:v>6295.9</c:v>
                </c:pt>
                <c:pt idx="39">
                  <c:v>6547.2</c:v>
                </c:pt>
                <c:pt idx="40">
                  <c:v>6806.4</c:v>
                </c:pt>
                <c:pt idx="41">
                  <c:v>7073.9</c:v>
                </c:pt>
                <c:pt idx="42">
                  <c:v>7349.9</c:v>
                </c:pt>
                <c:pt idx="43">
                  <c:v>7634.6</c:v>
                </c:pt>
                <c:pt idx="44">
                  <c:v>7928.3</c:v>
                </c:pt>
                <c:pt idx="45">
                  <c:v>8231.2000000000007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54F2-4D56-86ED-A18127943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4217311"/>
        <c:axId val="1401396287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Sheet1!$A$2</c15:sqref>
                        </c15:formulaRef>
                      </c:ext>
                    </c:extLst>
                    <c:strCache>
                      <c:ptCount val="1"/>
                      <c:pt idx="0">
                        <c:v>Refrigerant: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Sheet1!$A$14:$A$59</c15:sqref>
                        </c15:formulaRef>
                      </c:ext>
                    </c:extLst>
                    <c:numCache>
                      <c:formatCode>###0</c:formatCode>
                      <c:ptCount val="46"/>
                      <c:pt idx="0">
                        <c:v>-30</c:v>
                      </c:pt>
                      <c:pt idx="1">
                        <c:v>-28</c:v>
                      </c:pt>
                      <c:pt idx="2">
                        <c:v>-26</c:v>
                      </c:pt>
                      <c:pt idx="3">
                        <c:v>-24</c:v>
                      </c:pt>
                      <c:pt idx="4">
                        <c:v>-22</c:v>
                      </c:pt>
                      <c:pt idx="5">
                        <c:v>-20</c:v>
                      </c:pt>
                      <c:pt idx="6">
                        <c:v>-18</c:v>
                      </c:pt>
                      <c:pt idx="7">
                        <c:v>-16</c:v>
                      </c:pt>
                      <c:pt idx="8">
                        <c:v>-14</c:v>
                      </c:pt>
                      <c:pt idx="9">
                        <c:v>-12</c:v>
                      </c:pt>
                      <c:pt idx="10">
                        <c:v>-10</c:v>
                      </c:pt>
                      <c:pt idx="11">
                        <c:v>-8</c:v>
                      </c:pt>
                      <c:pt idx="12">
                        <c:v>-6</c:v>
                      </c:pt>
                      <c:pt idx="13">
                        <c:v>-4</c:v>
                      </c:pt>
                      <c:pt idx="14">
                        <c:v>-2</c:v>
                      </c:pt>
                      <c:pt idx="15" formatCode="###0;###0">
                        <c:v>0</c:v>
                      </c:pt>
                      <c:pt idx="16" formatCode="###0;###0">
                        <c:v>2</c:v>
                      </c:pt>
                      <c:pt idx="17" formatCode="###0;###0">
                        <c:v>4</c:v>
                      </c:pt>
                      <c:pt idx="18" formatCode="###0;###0">
                        <c:v>6</c:v>
                      </c:pt>
                      <c:pt idx="19" formatCode="###0;###0">
                        <c:v>8</c:v>
                      </c:pt>
                      <c:pt idx="20" formatCode="###0;###0">
                        <c:v>10</c:v>
                      </c:pt>
                      <c:pt idx="21" formatCode="###0;###0">
                        <c:v>12</c:v>
                      </c:pt>
                      <c:pt idx="22" formatCode="###0;###0">
                        <c:v>14</c:v>
                      </c:pt>
                      <c:pt idx="23" formatCode="###0;###0">
                        <c:v>16</c:v>
                      </c:pt>
                      <c:pt idx="24" formatCode="###0;###0">
                        <c:v>18</c:v>
                      </c:pt>
                      <c:pt idx="25" formatCode="###0;###0">
                        <c:v>20</c:v>
                      </c:pt>
                      <c:pt idx="26" formatCode="###0;###0">
                        <c:v>22</c:v>
                      </c:pt>
                      <c:pt idx="27" formatCode="###0;###0">
                        <c:v>24</c:v>
                      </c:pt>
                      <c:pt idx="28" formatCode="###0;###0">
                        <c:v>26</c:v>
                      </c:pt>
                      <c:pt idx="29" formatCode="###0;###0">
                        <c:v>28</c:v>
                      </c:pt>
                      <c:pt idx="30" formatCode="###0;###0">
                        <c:v>30</c:v>
                      </c:pt>
                      <c:pt idx="31" formatCode="###0;###0">
                        <c:v>32</c:v>
                      </c:pt>
                      <c:pt idx="32" formatCode="###0;###0">
                        <c:v>34</c:v>
                      </c:pt>
                      <c:pt idx="33" formatCode="###0;###0">
                        <c:v>36</c:v>
                      </c:pt>
                      <c:pt idx="34" formatCode="###0;###0">
                        <c:v>38</c:v>
                      </c:pt>
                      <c:pt idx="35" formatCode="###0;###0">
                        <c:v>40</c:v>
                      </c:pt>
                      <c:pt idx="36" formatCode="###0;###0">
                        <c:v>42</c:v>
                      </c:pt>
                      <c:pt idx="37" formatCode="###0;###0">
                        <c:v>44</c:v>
                      </c:pt>
                      <c:pt idx="38" formatCode="###0;###0">
                        <c:v>46</c:v>
                      </c:pt>
                      <c:pt idx="39" formatCode="###0;###0">
                        <c:v>48</c:v>
                      </c:pt>
                      <c:pt idx="40" formatCode="###0;###0">
                        <c:v>50</c:v>
                      </c:pt>
                      <c:pt idx="41" formatCode="###0;###0">
                        <c:v>52</c:v>
                      </c:pt>
                      <c:pt idx="42" formatCode="###0;###0">
                        <c:v>54</c:v>
                      </c:pt>
                      <c:pt idx="43" formatCode="###0;###0">
                        <c:v>56</c:v>
                      </c:pt>
                      <c:pt idx="44" formatCode="###0;###0">
                        <c:v>58</c:v>
                      </c:pt>
                      <c:pt idx="45" formatCode="###0;###0">
                        <c:v>60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Sheet1!$A$14:$A$59</c15:sqref>
                        </c15:formulaRef>
                      </c:ext>
                    </c:extLst>
                    <c:numCache>
                      <c:formatCode>###0</c:formatCode>
                      <c:ptCount val="46"/>
                      <c:pt idx="0">
                        <c:v>-30</c:v>
                      </c:pt>
                      <c:pt idx="1">
                        <c:v>-28</c:v>
                      </c:pt>
                      <c:pt idx="2">
                        <c:v>-26</c:v>
                      </c:pt>
                      <c:pt idx="3">
                        <c:v>-24</c:v>
                      </c:pt>
                      <c:pt idx="4">
                        <c:v>-22</c:v>
                      </c:pt>
                      <c:pt idx="5">
                        <c:v>-20</c:v>
                      </c:pt>
                      <c:pt idx="6">
                        <c:v>-18</c:v>
                      </c:pt>
                      <c:pt idx="7">
                        <c:v>-16</c:v>
                      </c:pt>
                      <c:pt idx="8">
                        <c:v>-14</c:v>
                      </c:pt>
                      <c:pt idx="9">
                        <c:v>-12</c:v>
                      </c:pt>
                      <c:pt idx="10">
                        <c:v>-10</c:v>
                      </c:pt>
                      <c:pt idx="11">
                        <c:v>-8</c:v>
                      </c:pt>
                      <c:pt idx="12">
                        <c:v>-6</c:v>
                      </c:pt>
                      <c:pt idx="13">
                        <c:v>-4</c:v>
                      </c:pt>
                      <c:pt idx="14">
                        <c:v>-2</c:v>
                      </c:pt>
                      <c:pt idx="15" formatCode="###0;###0">
                        <c:v>0</c:v>
                      </c:pt>
                      <c:pt idx="16" formatCode="###0;###0">
                        <c:v>2</c:v>
                      </c:pt>
                      <c:pt idx="17" formatCode="###0;###0">
                        <c:v>4</c:v>
                      </c:pt>
                      <c:pt idx="18" formatCode="###0;###0">
                        <c:v>6</c:v>
                      </c:pt>
                      <c:pt idx="19" formatCode="###0;###0">
                        <c:v>8</c:v>
                      </c:pt>
                      <c:pt idx="20" formatCode="###0;###0">
                        <c:v>10</c:v>
                      </c:pt>
                      <c:pt idx="21" formatCode="###0;###0">
                        <c:v>12</c:v>
                      </c:pt>
                      <c:pt idx="22" formatCode="###0;###0">
                        <c:v>14</c:v>
                      </c:pt>
                      <c:pt idx="23" formatCode="###0;###0">
                        <c:v>16</c:v>
                      </c:pt>
                      <c:pt idx="24" formatCode="###0;###0">
                        <c:v>18</c:v>
                      </c:pt>
                      <c:pt idx="25" formatCode="###0;###0">
                        <c:v>20</c:v>
                      </c:pt>
                      <c:pt idx="26" formatCode="###0;###0">
                        <c:v>22</c:v>
                      </c:pt>
                      <c:pt idx="27" formatCode="###0;###0">
                        <c:v>24</c:v>
                      </c:pt>
                      <c:pt idx="28" formatCode="###0;###0">
                        <c:v>26</c:v>
                      </c:pt>
                      <c:pt idx="29" formatCode="###0;###0">
                        <c:v>28</c:v>
                      </c:pt>
                      <c:pt idx="30" formatCode="###0;###0">
                        <c:v>30</c:v>
                      </c:pt>
                      <c:pt idx="31" formatCode="###0;###0">
                        <c:v>32</c:v>
                      </c:pt>
                      <c:pt idx="32" formatCode="###0;###0">
                        <c:v>34</c:v>
                      </c:pt>
                      <c:pt idx="33" formatCode="###0;###0">
                        <c:v>36</c:v>
                      </c:pt>
                      <c:pt idx="34" formatCode="###0;###0">
                        <c:v>38</c:v>
                      </c:pt>
                      <c:pt idx="35" formatCode="###0;###0">
                        <c:v>40</c:v>
                      </c:pt>
                      <c:pt idx="36" formatCode="###0;###0">
                        <c:v>42</c:v>
                      </c:pt>
                      <c:pt idx="37" formatCode="###0;###0">
                        <c:v>44</c:v>
                      </c:pt>
                      <c:pt idx="38" formatCode="###0;###0">
                        <c:v>46</c:v>
                      </c:pt>
                      <c:pt idx="39" formatCode="###0;###0">
                        <c:v>48</c:v>
                      </c:pt>
                      <c:pt idx="40" formatCode="###0;###0">
                        <c:v>50</c:v>
                      </c:pt>
                      <c:pt idx="41" formatCode="###0;###0">
                        <c:v>52</c:v>
                      </c:pt>
                      <c:pt idx="42" formatCode="###0;###0">
                        <c:v>54</c:v>
                      </c:pt>
                      <c:pt idx="43" formatCode="###0;###0">
                        <c:v>56</c:v>
                      </c:pt>
                      <c:pt idx="44" formatCode="###0;###0">
                        <c:v>58</c:v>
                      </c:pt>
                      <c:pt idx="45" formatCode="###0;###0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16-54F2-4D56-86ED-A181279435B2}"/>
                  </c:ext>
                </c:extLst>
              </c15:ser>
            </c15:filteredLineSeries>
          </c:ext>
        </c:extLst>
      </c:lineChart>
      <c:catAx>
        <c:axId val="1404217311"/>
        <c:scaling>
          <c:orientation val="minMax"/>
        </c:scaling>
        <c:delete val="0"/>
        <c:axPos val="b"/>
        <c:numFmt formatCode="#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1396287"/>
        <c:crosses val="autoZero"/>
        <c:auto val="1"/>
        <c:lblAlgn val="ctr"/>
        <c:lblOffset val="100"/>
        <c:noMultiLvlLbl val="0"/>
      </c:catAx>
      <c:valAx>
        <c:axId val="1401396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42173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203835</xdr:colOff>
      <xdr:row>2</xdr:row>
      <xdr:rowOff>38735</xdr:rowOff>
    </xdr:from>
    <xdr:to>
      <xdr:col>33</xdr:col>
      <xdr:colOff>23740</xdr:colOff>
      <xdr:row>18</xdr:row>
      <xdr:rowOff>81958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hydrocarbonconspiracy.info/" TargetMode="External"/><Relationship Id="rId1" Type="http://schemas.openxmlformats.org/officeDocument/2006/relationships/hyperlink" Target="https://www.facebook.com/hydrocarbonconspiracy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3"/>
  <sheetViews>
    <sheetView tabSelected="1" topLeftCell="A33" zoomScale="70" zoomScaleNormal="70" workbookViewId="0">
      <selection activeCell="E79" sqref="E79"/>
    </sheetView>
  </sheetViews>
  <sheetFormatPr defaultColWidth="9" defaultRowHeight="15"/>
  <cols>
    <col min="1" max="1" width="20" customWidth="1"/>
    <col min="2" max="2" width="16.5703125" customWidth="1"/>
    <col min="3" max="23" width="13.85546875" customWidth="1"/>
    <col min="24" max="24" width="16.85546875" customWidth="1"/>
    <col min="25" max="26" width="12.85546875"/>
  </cols>
  <sheetData>
    <row r="1" spans="1:25">
      <c r="A1" s="1" t="s">
        <v>0</v>
      </c>
    </row>
    <row r="2" spans="1:2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44</v>
      </c>
      <c r="T2" s="3" t="s">
        <v>19</v>
      </c>
      <c r="U2" s="3" t="s">
        <v>20</v>
      </c>
      <c r="V2" s="3" t="s">
        <v>21</v>
      </c>
      <c r="W2" s="3" t="s">
        <v>22</v>
      </c>
      <c r="X2" s="18" t="s">
        <v>23</v>
      </c>
      <c r="Y2" s="19" t="s">
        <v>24</v>
      </c>
    </row>
    <row r="3" spans="1:25">
      <c r="A3" s="2" t="s">
        <v>25</v>
      </c>
      <c r="B3" s="26" t="s">
        <v>26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</row>
    <row r="4" spans="1:25">
      <c r="A4" s="5">
        <v>-70</v>
      </c>
      <c r="B4">
        <v>-97</v>
      </c>
      <c r="C4" s="6">
        <v>-94</v>
      </c>
      <c r="D4" s="6">
        <v>-98.71</v>
      </c>
      <c r="E4" s="6">
        <v>-92</v>
      </c>
      <c r="F4" s="6">
        <v>-105</v>
      </c>
      <c r="G4" s="6">
        <v>-108</v>
      </c>
      <c r="H4" s="6">
        <v>-87</v>
      </c>
      <c r="I4">
        <v>-84</v>
      </c>
      <c r="J4">
        <v>-77</v>
      </c>
      <c r="K4" s="6">
        <v>-110.49</v>
      </c>
      <c r="L4" s="6">
        <v>-82</v>
      </c>
      <c r="M4">
        <v>-67</v>
      </c>
      <c r="N4" s="6">
        <v>-79.400000000000006</v>
      </c>
      <c r="O4" s="6">
        <v>-82</v>
      </c>
      <c r="P4" s="6">
        <v>-122.07</v>
      </c>
      <c r="Q4" s="6">
        <v>-123.1</v>
      </c>
      <c r="R4" s="6">
        <v>-68</v>
      </c>
      <c r="S4">
        <v>-65.5</v>
      </c>
      <c r="T4" s="6">
        <v>-73</v>
      </c>
      <c r="U4">
        <v>-48</v>
      </c>
      <c r="V4" s="6">
        <v>-64</v>
      </c>
      <c r="W4" s="6">
        <v>-62</v>
      </c>
      <c r="X4">
        <v>148.6</v>
      </c>
      <c r="Y4" s="6">
        <v>69.3</v>
      </c>
    </row>
    <row r="5" spans="1:25">
      <c r="A5" s="7">
        <v>-66</v>
      </c>
      <c r="B5">
        <v>-95</v>
      </c>
      <c r="C5" s="6">
        <v>-92</v>
      </c>
      <c r="D5" s="6">
        <v>-92.83</v>
      </c>
      <c r="E5" s="6">
        <v>-89</v>
      </c>
      <c r="F5" s="6">
        <v>-96</v>
      </c>
      <c r="G5" s="6">
        <v>-100</v>
      </c>
      <c r="H5" s="6">
        <v>-85</v>
      </c>
      <c r="I5">
        <v>-79</v>
      </c>
      <c r="J5">
        <v>-71</v>
      </c>
      <c r="K5" s="6">
        <v>-93.37</v>
      </c>
      <c r="L5" s="6">
        <v>-76</v>
      </c>
      <c r="M5">
        <v>-59</v>
      </c>
      <c r="N5" s="6">
        <v>-73</v>
      </c>
      <c r="O5" s="6">
        <v>-76.5</v>
      </c>
      <c r="P5" s="6">
        <v>-99.98</v>
      </c>
      <c r="Q5" s="6">
        <v>-100.44</v>
      </c>
      <c r="R5">
        <v>-60</v>
      </c>
      <c r="S5">
        <v>-57</v>
      </c>
      <c r="T5" s="6">
        <v>-66</v>
      </c>
      <c r="U5">
        <v>-36</v>
      </c>
      <c r="V5">
        <v>-54.5</v>
      </c>
      <c r="W5">
        <v>-52</v>
      </c>
      <c r="X5">
        <v>195.4</v>
      </c>
      <c r="Y5" s="6">
        <v>171.1</v>
      </c>
    </row>
    <row r="6" spans="1:25">
      <c r="A6" s="7">
        <v>-62</v>
      </c>
      <c r="B6">
        <v>-93</v>
      </c>
      <c r="C6" s="6">
        <v>-90</v>
      </c>
      <c r="D6" s="6">
        <v>-86.8</v>
      </c>
      <c r="E6" s="6">
        <v>-86</v>
      </c>
      <c r="F6" s="6">
        <v>-87</v>
      </c>
      <c r="G6" s="6">
        <v>-94</v>
      </c>
      <c r="H6" s="6">
        <v>-81</v>
      </c>
      <c r="I6">
        <v>-73</v>
      </c>
      <c r="J6">
        <v>-63</v>
      </c>
      <c r="K6" s="6">
        <v>-77.14</v>
      </c>
      <c r="L6" s="6">
        <v>-68</v>
      </c>
      <c r="M6">
        <v>-49</v>
      </c>
      <c r="N6" s="6">
        <v>-65.400000000000006</v>
      </c>
      <c r="O6" s="6">
        <v>-69.5</v>
      </c>
      <c r="P6" s="6">
        <v>-79.45</v>
      </c>
      <c r="Q6" s="6">
        <v>-79.41</v>
      </c>
      <c r="R6">
        <v>-50</v>
      </c>
      <c r="S6">
        <v>-46</v>
      </c>
      <c r="T6">
        <v>-57</v>
      </c>
      <c r="U6">
        <v>-23</v>
      </c>
      <c r="V6">
        <v>-42.5</v>
      </c>
      <c r="W6">
        <v>-40</v>
      </c>
      <c r="X6">
        <v>248.4</v>
      </c>
      <c r="Y6" s="6">
        <v>272.89999999999998</v>
      </c>
    </row>
    <row r="7" spans="1:25">
      <c r="A7" s="7">
        <v>-58</v>
      </c>
      <c r="B7">
        <v>-91</v>
      </c>
      <c r="C7" s="6">
        <v>-87</v>
      </c>
      <c r="D7" s="6">
        <v>-80.39</v>
      </c>
      <c r="E7" s="6">
        <v>-82</v>
      </c>
      <c r="F7" s="6">
        <v>-78</v>
      </c>
      <c r="G7" s="6">
        <v>-87</v>
      </c>
      <c r="H7" s="6">
        <v>-76</v>
      </c>
      <c r="I7">
        <v>-67</v>
      </c>
      <c r="J7">
        <v>-54</v>
      </c>
      <c r="K7" s="6">
        <v>-61.24</v>
      </c>
      <c r="L7">
        <v>-59</v>
      </c>
      <c r="M7">
        <v>-38</v>
      </c>
      <c r="N7" s="6">
        <v>-56.3</v>
      </c>
      <c r="O7" s="6">
        <v>-61</v>
      </c>
      <c r="P7" s="6">
        <v>-59.77</v>
      </c>
      <c r="Q7" s="6">
        <v>-59.28</v>
      </c>
      <c r="R7">
        <v>-39</v>
      </c>
      <c r="S7">
        <v>-34</v>
      </c>
      <c r="T7">
        <v>-46</v>
      </c>
      <c r="U7">
        <v>-7</v>
      </c>
      <c r="V7">
        <v>-28.5</v>
      </c>
      <c r="W7">
        <v>-25</v>
      </c>
      <c r="X7">
        <v>308.3</v>
      </c>
      <c r="Y7" s="6">
        <v>374.7</v>
      </c>
    </row>
    <row r="8" spans="1:25">
      <c r="A8" s="7">
        <v>-54</v>
      </c>
      <c r="B8">
        <v>-88</v>
      </c>
      <c r="C8" s="6">
        <v>-84</v>
      </c>
      <c r="D8" s="6">
        <v>-73.41</v>
      </c>
      <c r="E8" s="6">
        <v>-77</v>
      </c>
      <c r="F8" s="6">
        <v>-68</v>
      </c>
      <c r="G8" s="6">
        <v>-80</v>
      </c>
      <c r="H8" s="6">
        <v>-70</v>
      </c>
      <c r="I8">
        <v>-59</v>
      </c>
      <c r="J8">
        <v>-43</v>
      </c>
      <c r="K8" s="6">
        <v>-45.17</v>
      </c>
      <c r="L8">
        <v>-49</v>
      </c>
      <c r="M8">
        <v>-24</v>
      </c>
      <c r="N8">
        <v>-45.5</v>
      </c>
      <c r="O8">
        <v>-51</v>
      </c>
      <c r="P8" s="6">
        <v>-40.26</v>
      </c>
      <c r="Q8" s="6">
        <v>-39.369999999999997</v>
      </c>
      <c r="R8">
        <v>-25</v>
      </c>
      <c r="S8">
        <v>-20</v>
      </c>
      <c r="T8">
        <v>-33.5</v>
      </c>
      <c r="U8">
        <v>10</v>
      </c>
      <c r="V8">
        <v>-11.5</v>
      </c>
      <c r="W8">
        <v>-8</v>
      </c>
      <c r="X8">
        <v>375.4</v>
      </c>
      <c r="Y8" s="9">
        <v>476.5</v>
      </c>
    </row>
    <row r="9" spans="1:25">
      <c r="A9" s="7">
        <v>-50</v>
      </c>
      <c r="B9">
        <v>-85</v>
      </c>
      <c r="C9" s="6">
        <v>-79</v>
      </c>
      <c r="D9" s="6">
        <v>-65.650000000000006</v>
      </c>
      <c r="E9" s="6">
        <v>-70</v>
      </c>
      <c r="F9" s="6">
        <v>-58</v>
      </c>
      <c r="G9" s="6">
        <v>-73</v>
      </c>
      <c r="H9" s="6">
        <v>-63</v>
      </c>
      <c r="I9">
        <v>-49</v>
      </c>
      <c r="J9">
        <v>-31</v>
      </c>
      <c r="K9" s="6">
        <v>-28.42</v>
      </c>
      <c r="L9">
        <v>-37</v>
      </c>
      <c r="M9">
        <v>-9</v>
      </c>
      <c r="N9">
        <v>-32.5</v>
      </c>
      <c r="O9">
        <v>-38.5</v>
      </c>
      <c r="P9" s="6">
        <v>-20.309999999999999</v>
      </c>
      <c r="Q9" s="6">
        <v>-19</v>
      </c>
      <c r="R9">
        <v>-10</v>
      </c>
      <c r="S9">
        <v>-3.2</v>
      </c>
      <c r="T9">
        <v>-18</v>
      </c>
      <c r="U9">
        <v>31</v>
      </c>
      <c r="V9">
        <v>8.5</v>
      </c>
      <c r="W9">
        <v>12</v>
      </c>
      <c r="X9">
        <v>450.5</v>
      </c>
      <c r="Y9" s="9">
        <v>581</v>
      </c>
    </row>
    <row r="10" spans="1:25">
      <c r="A10" s="7">
        <v>-46</v>
      </c>
      <c r="B10">
        <v>-80</v>
      </c>
      <c r="C10" s="6">
        <v>-74</v>
      </c>
      <c r="D10" s="6">
        <v>-56.89</v>
      </c>
      <c r="E10" s="6">
        <v>-63</v>
      </c>
      <c r="F10" s="6">
        <v>-47</v>
      </c>
      <c r="G10">
        <v>-64</v>
      </c>
      <c r="H10">
        <v>-54</v>
      </c>
      <c r="I10">
        <v>-39</v>
      </c>
      <c r="J10">
        <v>-16</v>
      </c>
      <c r="K10" s="6">
        <v>-10.53</v>
      </c>
      <c r="L10">
        <v>-22</v>
      </c>
      <c r="M10">
        <v>9</v>
      </c>
      <c r="N10">
        <v>-17.5</v>
      </c>
      <c r="O10">
        <v>-24.5</v>
      </c>
      <c r="P10" s="6">
        <v>0.68</v>
      </c>
      <c r="Q10" s="6">
        <v>2.36</v>
      </c>
      <c r="R10">
        <v>9</v>
      </c>
      <c r="S10">
        <v>16</v>
      </c>
      <c r="T10">
        <v>0</v>
      </c>
      <c r="U10">
        <v>53</v>
      </c>
      <c r="V10">
        <v>31.5</v>
      </c>
      <c r="W10">
        <v>36</v>
      </c>
      <c r="X10">
        <v>534</v>
      </c>
      <c r="Y10" s="9">
        <v>698.8</v>
      </c>
    </row>
    <row r="11" spans="1:25">
      <c r="A11" s="7">
        <v>-42</v>
      </c>
      <c r="B11">
        <v>-75</v>
      </c>
      <c r="C11" s="6">
        <v>-67</v>
      </c>
      <c r="D11" s="6">
        <v>-46.93</v>
      </c>
      <c r="E11">
        <v>-55</v>
      </c>
      <c r="F11" s="6">
        <v>-35</v>
      </c>
      <c r="G11">
        <v>-55</v>
      </c>
      <c r="H11">
        <v>-44</v>
      </c>
      <c r="I11">
        <v>-26</v>
      </c>
      <c r="J11">
        <v>0.5</v>
      </c>
      <c r="K11" s="6">
        <v>8.9499999999999993</v>
      </c>
      <c r="L11">
        <v>-5</v>
      </c>
      <c r="M11">
        <v>29</v>
      </c>
      <c r="N11">
        <v>0</v>
      </c>
      <c r="O11">
        <v>-7.5</v>
      </c>
      <c r="P11" s="6">
        <v>23.27</v>
      </c>
      <c r="Q11" s="6">
        <v>25.33</v>
      </c>
      <c r="R11">
        <v>29</v>
      </c>
      <c r="S11">
        <v>38</v>
      </c>
      <c r="T11">
        <v>20</v>
      </c>
      <c r="U11">
        <v>79</v>
      </c>
      <c r="V11">
        <v>59</v>
      </c>
      <c r="W11">
        <v>63</v>
      </c>
      <c r="X11">
        <v>626.4</v>
      </c>
      <c r="Y11" s="9">
        <v>831.2</v>
      </c>
    </row>
    <row r="12" spans="1:25">
      <c r="A12" s="7">
        <v>-38</v>
      </c>
      <c r="B12">
        <v>-70</v>
      </c>
      <c r="C12">
        <v>-60</v>
      </c>
      <c r="D12">
        <v>-35.450000000000003</v>
      </c>
      <c r="E12">
        <v>-45</v>
      </c>
      <c r="F12" s="6">
        <v>-21</v>
      </c>
      <c r="G12">
        <v>-44</v>
      </c>
      <c r="H12">
        <v>-32</v>
      </c>
      <c r="I12">
        <v>-11</v>
      </c>
      <c r="J12">
        <v>20</v>
      </c>
      <c r="K12">
        <v>30.93</v>
      </c>
      <c r="L12">
        <v>14</v>
      </c>
      <c r="M12">
        <v>52</v>
      </c>
      <c r="N12">
        <v>20.5</v>
      </c>
      <c r="O12">
        <v>12.5</v>
      </c>
      <c r="P12">
        <v>48.69</v>
      </c>
      <c r="Q12">
        <v>51.18</v>
      </c>
      <c r="R12">
        <v>53</v>
      </c>
      <c r="S12">
        <v>63</v>
      </c>
      <c r="T12">
        <v>44.5</v>
      </c>
      <c r="U12">
        <v>108</v>
      </c>
      <c r="V12">
        <v>90.5</v>
      </c>
      <c r="W12">
        <v>95</v>
      </c>
      <c r="X12">
        <v>728.3</v>
      </c>
      <c r="Y12" s="9">
        <v>979.2</v>
      </c>
    </row>
    <row r="13" spans="1:25">
      <c r="A13" s="7">
        <v>-34</v>
      </c>
      <c r="B13">
        <v>-63</v>
      </c>
      <c r="C13">
        <v>-50</v>
      </c>
      <c r="D13">
        <v>-22.58</v>
      </c>
      <c r="E13">
        <v>-33</v>
      </c>
      <c r="F13" s="6">
        <v>-5</v>
      </c>
      <c r="G13">
        <v>-32</v>
      </c>
      <c r="H13">
        <v>-18</v>
      </c>
      <c r="I13">
        <v>5</v>
      </c>
      <c r="J13">
        <v>42</v>
      </c>
      <c r="K13">
        <v>54.28</v>
      </c>
      <c r="L13">
        <v>37</v>
      </c>
      <c r="M13">
        <v>78</v>
      </c>
      <c r="N13">
        <v>43.5</v>
      </c>
      <c r="O13">
        <v>35</v>
      </c>
      <c r="P13">
        <v>75.22</v>
      </c>
      <c r="Q13">
        <v>78.11</v>
      </c>
      <c r="R13">
        <v>80</v>
      </c>
      <c r="S13">
        <v>91</v>
      </c>
      <c r="T13">
        <v>71.5</v>
      </c>
      <c r="U13">
        <v>141</v>
      </c>
      <c r="V13">
        <v>126.5</v>
      </c>
      <c r="W13">
        <v>131</v>
      </c>
      <c r="X13">
        <v>840.3</v>
      </c>
      <c r="Y13" s="9">
        <v>1143.9000000000001</v>
      </c>
    </row>
    <row r="14" spans="1:25">
      <c r="A14" s="7">
        <v>-30</v>
      </c>
      <c r="B14">
        <v>-55</v>
      </c>
      <c r="C14">
        <v>-39</v>
      </c>
      <c r="D14">
        <v>-7.82</v>
      </c>
      <c r="E14">
        <v>-20</v>
      </c>
      <c r="F14">
        <v>12</v>
      </c>
      <c r="G14">
        <v>-17</v>
      </c>
      <c r="H14">
        <v>-2</v>
      </c>
      <c r="I14">
        <v>24</v>
      </c>
      <c r="J14">
        <v>67</v>
      </c>
      <c r="K14">
        <v>80.69</v>
      </c>
      <c r="L14">
        <v>63</v>
      </c>
      <c r="M14">
        <v>107</v>
      </c>
      <c r="N14">
        <v>71</v>
      </c>
      <c r="O14">
        <v>61.5</v>
      </c>
      <c r="P14">
        <v>105.21</v>
      </c>
      <c r="Q14">
        <v>108.55</v>
      </c>
      <c r="R14">
        <v>111</v>
      </c>
      <c r="S14">
        <v>123</v>
      </c>
      <c r="T14">
        <v>103</v>
      </c>
      <c r="U14">
        <v>177</v>
      </c>
      <c r="V14">
        <v>168.5</v>
      </c>
      <c r="W14">
        <v>173</v>
      </c>
      <c r="X14">
        <v>963</v>
      </c>
      <c r="Y14" s="9">
        <v>1326.4</v>
      </c>
    </row>
    <row r="15" spans="1:25">
      <c r="A15" s="7">
        <v>-28</v>
      </c>
      <c r="B15">
        <v>-50</v>
      </c>
      <c r="C15">
        <v>-33</v>
      </c>
      <c r="D15">
        <v>0.33</v>
      </c>
      <c r="E15">
        <v>-12</v>
      </c>
      <c r="F15">
        <v>22</v>
      </c>
      <c r="G15">
        <v>-9</v>
      </c>
      <c r="H15">
        <v>7</v>
      </c>
      <c r="I15">
        <v>34</v>
      </c>
      <c r="J15">
        <v>80</v>
      </c>
      <c r="K15">
        <v>95.12</v>
      </c>
      <c r="L15">
        <v>77</v>
      </c>
      <c r="M15">
        <v>123</v>
      </c>
      <c r="N15">
        <v>86</v>
      </c>
      <c r="O15">
        <v>76</v>
      </c>
      <c r="P15">
        <v>121.59</v>
      </c>
      <c r="Q15">
        <v>125.17</v>
      </c>
      <c r="R15">
        <v>128</v>
      </c>
      <c r="S15">
        <v>140</v>
      </c>
      <c r="T15">
        <v>120.5</v>
      </c>
      <c r="U15">
        <v>197</v>
      </c>
      <c r="V15">
        <v>191</v>
      </c>
      <c r="W15">
        <v>196</v>
      </c>
      <c r="X15">
        <v>1028.5</v>
      </c>
      <c r="Y15" s="9">
        <v>1424.7</v>
      </c>
    </row>
    <row r="16" spans="1:25">
      <c r="A16" s="7">
        <v>-26</v>
      </c>
      <c r="B16">
        <v>-45</v>
      </c>
      <c r="C16">
        <v>-27</v>
      </c>
      <c r="D16">
        <v>9.0299999999999994</v>
      </c>
      <c r="E16">
        <v>-4</v>
      </c>
      <c r="F16">
        <v>32</v>
      </c>
      <c r="G16">
        <v>0.3</v>
      </c>
      <c r="H16">
        <v>17</v>
      </c>
      <c r="I16">
        <v>45</v>
      </c>
      <c r="J16">
        <v>95</v>
      </c>
      <c r="K16">
        <v>110.42</v>
      </c>
      <c r="L16">
        <v>92</v>
      </c>
      <c r="M16">
        <v>140</v>
      </c>
      <c r="N16">
        <v>101.5</v>
      </c>
      <c r="O16">
        <v>91.5</v>
      </c>
      <c r="P16">
        <v>138.94</v>
      </c>
      <c r="Q16">
        <v>142.78</v>
      </c>
      <c r="R16">
        <v>145</v>
      </c>
      <c r="S16">
        <v>159</v>
      </c>
      <c r="T16">
        <v>139</v>
      </c>
      <c r="U16">
        <v>218</v>
      </c>
      <c r="V16">
        <v>215.5</v>
      </c>
      <c r="W16">
        <v>220</v>
      </c>
      <c r="X16">
        <v>1096.9000000000001</v>
      </c>
      <c r="Y16" s="9">
        <v>1527.9</v>
      </c>
    </row>
    <row r="17" spans="1:25">
      <c r="A17" s="7">
        <v>-24</v>
      </c>
      <c r="B17">
        <v>-40</v>
      </c>
      <c r="C17">
        <v>-20</v>
      </c>
      <c r="D17">
        <v>18.29</v>
      </c>
      <c r="E17">
        <v>4</v>
      </c>
      <c r="F17">
        <v>43</v>
      </c>
      <c r="G17">
        <v>10</v>
      </c>
      <c r="H17">
        <v>27</v>
      </c>
      <c r="I17">
        <v>57</v>
      </c>
      <c r="J17">
        <v>110</v>
      </c>
      <c r="K17">
        <v>126.61</v>
      </c>
      <c r="L17">
        <v>108</v>
      </c>
      <c r="M17">
        <v>158</v>
      </c>
      <c r="N17">
        <v>118</v>
      </c>
      <c r="O17">
        <v>109</v>
      </c>
      <c r="P17">
        <v>157.30000000000001</v>
      </c>
      <c r="Q17">
        <v>161.4</v>
      </c>
      <c r="R17">
        <v>164</v>
      </c>
      <c r="S17">
        <v>180</v>
      </c>
      <c r="T17">
        <v>158.5</v>
      </c>
      <c r="U17">
        <v>239</v>
      </c>
      <c r="V17">
        <v>241.5</v>
      </c>
      <c r="W17">
        <v>247</v>
      </c>
      <c r="X17">
        <v>1168.3</v>
      </c>
      <c r="Y17" s="9">
        <v>1636.2</v>
      </c>
    </row>
    <row r="18" spans="1:25">
      <c r="A18" s="7">
        <v>-22</v>
      </c>
      <c r="B18">
        <v>-35</v>
      </c>
      <c r="C18">
        <v>-12</v>
      </c>
      <c r="D18">
        <v>28.14</v>
      </c>
      <c r="E18">
        <v>14</v>
      </c>
      <c r="F18">
        <v>54</v>
      </c>
      <c r="G18">
        <v>20</v>
      </c>
      <c r="H18">
        <v>38</v>
      </c>
      <c r="I18">
        <v>69</v>
      </c>
      <c r="J18">
        <v>126</v>
      </c>
      <c r="K18">
        <v>143.72999999999999</v>
      </c>
      <c r="L18">
        <v>126</v>
      </c>
      <c r="M18">
        <v>177</v>
      </c>
      <c r="N18">
        <v>136.5</v>
      </c>
      <c r="O18">
        <v>126.5</v>
      </c>
      <c r="P18">
        <v>176.7</v>
      </c>
      <c r="Q18">
        <v>181.08</v>
      </c>
      <c r="R18">
        <v>184</v>
      </c>
      <c r="S18">
        <v>199</v>
      </c>
      <c r="T18">
        <v>179.5</v>
      </c>
      <c r="U18">
        <v>262</v>
      </c>
      <c r="V18">
        <v>269</v>
      </c>
      <c r="W18">
        <v>274</v>
      </c>
      <c r="X18">
        <v>1242.7</v>
      </c>
      <c r="Y18" s="9">
        <v>1749.6</v>
      </c>
    </row>
    <row r="19" spans="1:25">
      <c r="A19" s="7">
        <v>-20</v>
      </c>
      <c r="B19">
        <v>-29</v>
      </c>
      <c r="C19">
        <v>-4</v>
      </c>
      <c r="D19">
        <v>38.61</v>
      </c>
      <c r="E19">
        <v>24</v>
      </c>
      <c r="F19">
        <v>66</v>
      </c>
      <c r="G19">
        <v>31</v>
      </c>
      <c r="H19">
        <v>50</v>
      </c>
      <c r="I19">
        <v>82</v>
      </c>
      <c r="J19">
        <v>143</v>
      </c>
      <c r="K19">
        <v>161.81</v>
      </c>
      <c r="L19">
        <v>144</v>
      </c>
      <c r="M19">
        <v>197</v>
      </c>
      <c r="N19">
        <v>155.5</v>
      </c>
      <c r="O19">
        <v>145.5</v>
      </c>
      <c r="P19">
        <v>197.18</v>
      </c>
      <c r="Q19">
        <v>201.86</v>
      </c>
      <c r="R19">
        <v>205</v>
      </c>
      <c r="S19">
        <v>220</v>
      </c>
      <c r="T19">
        <v>201.5</v>
      </c>
      <c r="U19">
        <v>286</v>
      </c>
      <c r="V19">
        <v>298</v>
      </c>
      <c r="W19">
        <v>304</v>
      </c>
      <c r="X19">
        <v>1320.2</v>
      </c>
      <c r="Y19" s="9">
        <v>1868.3</v>
      </c>
    </row>
    <row r="20" spans="1:25">
      <c r="A20" s="7">
        <v>-18</v>
      </c>
      <c r="B20">
        <v>-23</v>
      </c>
      <c r="C20">
        <v>5</v>
      </c>
      <c r="D20">
        <v>49.72</v>
      </c>
      <c r="E20">
        <v>34</v>
      </c>
      <c r="F20">
        <v>79</v>
      </c>
      <c r="G20">
        <v>43</v>
      </c>
      <c r="H20">
        <v>62</v>
      </c>
      <c r="I20">
        <v>96</v>
      </c>
      <c r="J20">
        <v>161</v>
      </c>
      <c r="K20">
        <v>180.89</v>
      </c>
      <c r="L20">
        <v>164</v>
      </c>
      <c r="M20">
        <v>217</v>
      </c>
      <c r="N20">
        <v>175.5</v>
      </c>
      <c r="O20">
        <v>165.5</v>
      </c>
      <c r="P20">
        <v>218.78</v>
      </c>
      <c r="Q20">
        <v>223.77</v>
      </c>
      <c r="R20">
        <v>227</v>
      </c>
      <c r="S20">
        <v>240</v>
      </c>
      <c r="T20">
        <v>224.5</v>
      </c>
      <c r="U20">
        <v>311</v>
      </c>
      <c r="V20">
        <v>329</v>
      </c>
      <c r="W20">
        <v>335</v>
      </c>
      <c r="X20">
        <v>1400.9</v>
      </c>
      <c r="Y20" s="9">
        <v>1992.5</v>
      </c>
    </row>
    <row r="21" spans="1:25">
      <c r="A21" s="7">
        <v>-16</v>
      </c>
      <c r="B21">
        <v>-16</v>
      </c>
      <c r="C21">
        <v>14</v>
      </c>
      <c r="D21">
        <v>61.5</v>
      </c>
      <c r="E21">
        <v>45</v>
      </c>
      <c r="F21">
        <v>92</v>
      </c>
      <c r="G21">
        <v>56</v>
      </c>
      <c r="H21">
        <v>75</v>
      </c>
      <c r="I21">
        <v>111</v>
      </c>
      <c r="J21">
        <v>180</v>
      </c>
      <c r="K21">
        <v>201</v>
      </c>
      <c r="L21">
        <v>184</v>
      </c>
      <c r="M21">
        <v>240</v>
      </c>
      <c r="N21">
        <v>197</v>
      </c>
      <c r="O21">
        <v>187.5</v>
      </c>
      <c r="P21">
        <v>241.54</v>
      </c>
      <c r="Q21">
        <v>246.85</v>
      </c>
      <c r="R21">
        <v>250</v>
      </c>
      <c r="S21">
        <v>267</v>
      </c>
      <c r="T21">
        <v>249.5</v>
      </c>
      <c r="U21">
        <v>337</v>
      </c>
      <c r="V21">
        <v>362</v>
      </c>
      <c r="W21">
        <v>368</v>
      </c>
      <c r="X21">
        <v>1485</v>
      </c>
      <c r="Y21" s="9">
        <v>2122.4</v>
      </c>
    </row>
    <row r="22" spans="1:25">
      <c r="A22" s="7">
        <v>-14</v>
      </c>
      <c r="B22">
        <v>-9</v>
      </c>
      <c r="C22">
        <v>24</v>
      </c>
      <c r="D22">
        <v>73.97</v>
      </c>
      <c r="E22">
        <v>57</v>
      </c>
      <c r="F22">
        <v>106</v>
      </c>
      <c r="G22">
        <v>69</v>
      </c>
      <c r="H22">
        <v>89</v>
      </c>
      <c r="I22">
        <v>126</v>
      </c>
      <c r="J22">
        <v>200</v>
      </c>
      <c r="K22">
        <v>222.17</v>
      </c>
      <c r="L22">
        <v>206</v>
      </c>
      <c r="M22">
        <v>263</v>
      </c>
      <c r="N22">
        <v>219.5</v>
      </c>
      <c r="O22">
        <v>210.5</v>
      </c>
      <c r="P22">
        <v>265.49</v>
      </c>
      <c r="Q22">
        <v>271.14</v>
      </c>
      <c r="R22">
        <v>275</v>
      </c>
      <c r="S22">
        <v>293</v>
      </c>
      <c r="T22">
        <v>276</v>
      </c>
      <c r="U22">
        <v>365</v>
      </c>
      <c r="V22">
        <v>397</v>
      </c>
      <c r="W22">
        <v>403</v>
      </c>
      <c r="X22">
        <v>1572.3</v>
      </c>
      <c r="Y22" s="9">
        <v>2258</v>
      </c>
    </row>
    <row r="23" spans="1:25">
      <c r="A23" s="7">
        <v>-12</v>
      </c>
      <c r="B23">
        <v>-1</v>
      </c>
      <c r="C23">
        <v>35</v>
      </c>
      <c r="D23">
        <v>87.16</v>
      </c>
      <c r="E23">
        <v>70</v>
      </c>
      <c r="F23">
        <v>121</v>
      </c>
      <c r="G23">
        <v>84</v>
      </c>
      <c r="H23">
        <v>104</v>
      </c>
      <c r="I23">
        <v>143</v>
      </c>
      <c r="J23">
        <v>222</v>
      </c>
      <c r="K23">
        <v>244.45</v>
      </c>
      <c r="L23">
        <v>229</v>
      </c>
      <c r="M23">
        <v>287</v>
      </c>
      <c r="N23">
        <v>244</v>
      </c>
      <c r="O23">
        <v>234.5</v>
      </c>
      <c r="P23">
        <v>290.68</v>
      </c>
      <c r="Q23">
        <v>296.68</v>
      </c>
      <c r="R23">
        <v>301</v>
      </c>
      <c r="S23">
        <v>319</v>
      </c>
      <c r="T23">
        <v>303</v>
      </c>
      <c r="U23">
        <v>394</v>
      </c>
      <c r="V23">
        <v>433.5</v>
      </c>
      <c r="W23">
        <v>440</v>
      </c>
      <c r="X23">
        <v>1663.2</v>
      </c>
      <c r="Y23" s="9">
        <v>2399.6</v>
      </c>
    </row>
    <row r="24" spans="1:25">
      <c r="A24" s="7">
        <v>-10</v>
      </c>
      <c r="B24">
        <v>7</v>
      </c>
      <c r="C24">
        <v>46</v>
      </c>
      <c r="D24">
        <v>101.09</v>
      </c>
      <c r="E24">
        <v>84</v>
      </c>
      <c r="F24">
        <v>137</v>
      </c>
      <c r="G24">
        <v>99</v>
      </c>
      <c r="H24">
        <v>120</v>
      </c>
      <c r="I24">
        <v>160</v>
      </c>
      <c r="J24">
        <v>244</v>
      </c>
      <c r="K24">
        <v>267.86</v>
      </c>
      <c r="L24">
        <v>254</v>
      </c>
      <c r="M24">
        <v>313</v>
      </c>
      <c r="N24">
        <v>269.5</v>
      </c>
      <c r="O24">
        <v>260.5</v>
      </c>
      <c r="P24">
        <v>317.14</v>
      </c>
      <c r="Q24">
        <v>323.5</v>
      </c>
      <c r="R24">
        <v>328</v>
      </c>
      <c r="S24">
        <v>347</v>
      </c>
      <c r="T24">
        <v>332.5</v>
      </c>
      <c r="U24">
        <v>424</v>
      </c>
      <c r="V24">
        <v>472.5</v>
      </c>
      <c r="W24">
        <v>479</v>
      </c>
      <c r="X24">
        <v>1757.5</v>
      </c>
      <c r="Y24" s="9">
        <v>2547.4</v>
      </c>
    </row>
    <row r="25" spans="1:25">
      <c r="A25" s="7">
        <v>-8</v>
      </c>
      <c r="B25">
        <v>16</v>
      </c>
      <c r="C25">
        <v>58</v>
      </c>
      <c r="D25">
        <v>115.8</v>
      </c>
      <c r="E25">
        <v>98</v>
      </c>
      <c r="F25">
        <v>154</v>
      </c>
      <c r="G25">
        <v>116</v>
      </c>
      <c r="H25">
        <v>137</v>
      </c>
      <c r="I25">
        <v>178</v>
      </c>
      <c r="J25">
        <v>267</v>
      </c>
      <c r="K25">
        <v>292.45</v>
      </c>
      <c r="L25">
        <v>279</v>
      </c>
      <c r="M25">
        <v>339</v>
      </c>
      <c r="N25">
        <v>296.5</v>
      </c>
      <c r="O25">
        <v>287.5</v>
      </c>
      <c r="P25">
        <v>344.91</v>
      </c>
      <c r="Q25">
        <v>351.66</v>
      </c>
      <c r="R25">
        <v>356</v>
      </c>
      <c r="S25">
        <v>376</v>
      </c>
      <c r="T25">
        <v>363.5</v>
      </c>
      <c r="U25">
        <v>455</v>
      </c>
      <c r="V25">
        <v>513.5</v>
      </c>
      <c r="W25">
        <v>520</v>
      </c>
      <c r="X25">
        <v>1855.5</v>
      </c>
      <c r="Y25" s="9">
        <v>2701.4</v>
      </c>
    </row>
    <row r="26" spans="1:25">
      <c r="A26" s="7">
        <v>-6</v>
      </c>
      <c r="B26">
        <v>25</v>
      </c>
      <c r="C26">
        <v>71</v>
      </c>
      <c r="D26">
        <v>131.31</v>
      </c>
      <c r="E26">
        <v>114</v>
      </c>
      <c r="F26">
        <v>171</v>
      </c>
      <c r="G26">
        <v>133</v>
      </c>
      <c r="H26">
        <v>154</v>
      </c>
      <c r="I26">
        <v>197</v>
      </c>
      <c r="J26">
        <v>292</v>
      </c>
      <c r="K26">
        <v>318.24</v>
      </c>
      <c r="L26">
        <v>307</v>
      </c>
      <c r="M26">
        <v>367</v>
      </c>
      <c r="N26">
        <v>325</v>
      </c>
      <c r="O26">
        <v>316</v>
      </c>
      <c r="P26">
        <v>374.03</v>
      </c>
      <c r="Q26">
        <v>381.18</v>
      </c>
      <c r="R26">
        <v>386</v>
      </c>
      <c r="S26">
        <v>407</v>
      </c>
      <c r="T26">
        <v>395.5</v>
      </c>
      <c r="U26">
        <v>488</v>
      </c>
      <c r="V26">
        <v>556.5</v>
      </c>
      <c r="W26">
        <v>564</v>
      </c>
      <c r="X26">
        <v>1957.2</v>
      </c>
      <c r="Y26" s="9">
        <v>2861.8</v>
      </c>
    </row>
    <row r="27" spans="1:25">
      <c r="A27" s="7">
        <v>-4</v>
      </c>
      <c r="B27">
        <v>35</v>
      </c>
      <c r="C27">
        <v>85</v>
      </c>
      <c r="D27">
        <v>147.65</v>
      </c>
      <c r="E27">
        <v>130</v>
      </c>
      <c r="F27">
        <v>189</v>
      </c>
      <c r="G27">
        <v>151</v>
      </c>
      <c r="H27">
        <v>173</v>
      </c>
      <c r="I27">
        <v>216</v>
      </c>
      <c r="J27">
        <v>318</v>
      </c>
      <c r="K27">
        <v>345.28</v>
      </c>
      <c r="L27">
        <v>335</v>
      </c>
      <c r="M27">
        <v>397</v>
      </c>
      <c r="N27">
        <v>354.5</v>
      </c>
      <c r="O27">
        <v>346.5</v>
      </c>
      <c r="P27">
        <v>404.54</v>
      </c>
      <c r="Q27">
        <v>412.11</v>
      </c>
      <c r="R27">
        <v>417</v>
      </c>
      <c r="S27">
        <v>439</v>
      </c>
      <c r="T27">
        <v>429.5</v>
      </c>
      <c r="U27">
        <v>523</v>
      </c>
      <c r="V27">
        <v>601.5</v>
      </c>
      <c r="W27">
        <v>610</v>
      </c>
      <c r="X27">
        <v>2062.6999999999998</v>
      </c>
      <c r="Y27" s="9">
        <v>3028.9</v>
      </c>
    </row>
    <row r="28" spans="1:25">
      <c r="A28" s="7">
        <v>-2</v>
      </c>
      <c r="B28">
        <v>45</v>
      </c>
      <c r="C28">
        <v>99</v>
      </c>
      <c r="D28">
        <v>164.85</v>
      </c>
      <c r="E28">
        <v>147</v>
      </c>
      <c r="F28">
        <v>209</v>
      </c>
      <c r="G28">
        <v>171</v>
      </c>
      <c r="H28">
        <v>193</v>
      </c>
      <c r="I28">
        <v>237</v>
      </c>
      <c r="J28">
        <v>345</v>
      </c>
      <c r="K28">
        <v>373.6</v>
      </c>
      <c r="L28">
        <v>365</v>
      </c>
      <c r="M28">
        <v>427</v>
      </c>
      <c r="N28">
        <v>385.5</v>
      </c>
      <c r="O28">
        <v>378.5</v>
      </c>
      <c r="P28">
        <v>436.49</v>
      </c>
      <c r="Q28">
        <v>444.5</v>
      </c>
      <c r="R28">
        <v>450</v>
      </c>
      <c r="S28">
        <v>472</v>
      </c>
      <c r="T28">
        <v>465.5</v>
      </c>
      <c r="U28">
        <v>558</v>
      </c>
      <c r="V28">
        <v>649.5</v>
      </c>
      <c r="W28">
        <v>658</v>
      </c>
      <c r="X28">
        <v>2172</v>
      </c>
      <c r="Y28" s="9">
        <v>3202.9</v>
      </c>
    </row>
    <row r="29" spans="1:25">
      <c r="A29" s="8">
        <v>0</v>
      </c>
      <c r="B29">
        <v>56</v>
      </c>
      <c r="C29">
        <v>115</v>
      </c>
      <c r="D29">
        <v>182.92</v>
      </c>
      <c r="E29">
        <v>166</v>
      </c>
      <c r="F29">
        <v>229</v>
      </c>
      <c r="G29">
        <v>191</v>
      </c>
      <c r="H29">
        <v>214</v>
      </c>
      <c r="I29">
        <v>259</v>
      </c>
      <c r="J29">
        <v>373</v>
      </c>
      <c r="K29">
        <v>403.24</v>
      </c>
      <c r="L29">
        <v>397</v>
      </c>
      <c r="M29">
        <v>460</v>
      </c>
      <c r="N29">
        <v>418.5</v>
      </c>
      <c r="O29">
        <v>412.5</v>
      </c>
      <c r="P29">
        <v>469.91</v>
      </c>
      <c r="Q29">
        <v>478.37</v>
      </c>
      <c r="R29">
        <v>484</v>
      </c>
      <c r="S29">
        <v>507</v>
      </c>
      <c r="T29">
        <v>503</v>
      </c>
      <c r="U29">
        <v>595</v>
      </c>
      <c r="V29">
        <v>699.5</v>
      </c>
      <c r="W29">
        <v>709</v>
      </c>
      <c r="X29">
        <v>2285.4</v>
      </c>
      <c r="Y29" s="9">
        <v>3383.8</v>
      </c>
    </row>
    <row r="30" spans="1:25">
      <c r="A30" s="8">
        <v>2</v>
      </c>
      <c r="B30">
        <v>67</v>
      </c>
      <c r="C30">
        <v>131</v>
      </c>
      <c r="D30">
        <v>201.91</v>
      </c>
      <c r="E30">
        <v>185</v>
      </c>
      <c r="F30">
        <v>250</v>
      </c>
      <c r="G30">
        <v>213</v>
      </c>
      <c r="H30">
        <v>236</v>
      </c>
      <c r="I30">
        <v>282</v>
      </c>
      <c r="J30">
        <v>403</v>
      </c>
      <c r="K30">
        <v>434.24</v>
      </c>
      <c r="L30">
        <v>430</v>
      </c>
      <c r="M30">
        <v>493</v>
      </c>
      <c r="N30">
        <v>453.5</v>
      </c>
      <c r="O30">
        <v>448</v>
      </c>
      <c r="P30">
        <v>504.85</v>
      </c>
      <c r="Q30">
        <v>513.77</v>
      </c>
      <c r="R30">
        <v>520</v>
      </c>
      <c r="S30">
        <v>544</v>
      </c>
      <c r="T30">
        <v>543</v>
      </c>
      <c r="U30">
        <v>634</v>
      </c>
      <c r="V30">
        <v>752.5</v>
      </c>
      <c r="W30">
        <v>762</v>
      </c>
      <c r="X30">
        <v>2402.9</v>
      </c>
      <c r="Y30" s="9">
        <v>3572</v>
      </c>
    </row>
    <row r="31" spans="1:25">
      <c r="A31" s="8">
        <v>4</v>
      </c>
      <c r="B31">
        <v>79</v>
      </c>
      <c r="C31">
        <v>148</v>
      </c>
      <c r="D31">
        <v>221.84</v>
      </c>
      <c r="E31">
        <v>205</v>
      </c>
      <c r="F31">
        <v>272</v>
      </c>
      <c r="G31">
        <v>236</v>
      </c>
      <c r="H31">
        <v>259</v>
      </c>
      <c r="I31">
        <v>306</v>
      </c>
      <c r="J31">
        <v>434</v>
      </c>
      <c r="K31">
        <v>466.64</v>
      </c>
      <c r="L31">
        <v>465</v>
      </c>
      <c r="M31">
        <v>528</v>
      </c>
      <c r="N31">
        <v>489.5</v>
      </c>
      <c r="O31">
        <v>485.5</v>
      </c>
      <c r="P31">
        <v>541.34</v>
      </c>
      <c r="Q31">
        <v>550.75</v>
      </c>
      <c r="R31">
        <v>558</v>
      </c>
      <c r="S31">
        <v>582</v>
      </c>
      <c r="T31">
        <v>584</v>
      </c>
      <c r="U31">
        <v>675</v>
      </c>
      <c r="V31">
        <v>808</v>
      </c>
      <c r="W31">
        <v>818</v>
      </c>
      <c r="X31">
        <v>2524.5</v>
      </c>
      <c r="Y31" s="9">
        <v>3767.5</v>
      </c>
    </row>
    <row r="32" spans="1:25">
      <c r="A32" s="8">
        <v>6</v>
      </c>
      <c r="B32">
        <v>92</v>
      </c>
      <c r="C32">
        <v>167</v>
      </c>
      <c r="D32">
        <v>242.75</v>
      </c>
      <c r="E32">
        <v>227</v>
      </c>
      <c r="F32">
        <v>295</v>
      </c>
      <c r="G32">
        <v>261</v>
      </c>
      <c r="H32">
        <v>283</v>
      </c>
      <c r="I32">
        <v>331</v>
      </c>
      <c r="J32">
        <v>466</v>
      </c>
      <c r="K32">
        <v>500.47</v>
      </c>
      <c r="L32">
        <v>501</v>
      </c>
      <c r="M32">
        <v>565</v>
      </c>
      <c r="N32">
        <v>527.5</v>
      </c>
      <c r="O32">
        <v>525</v>
      </c>
      <c r="P32">
        <v>579.42999999999995</v>
      </c>
      <c r="Q32">
        <v>589.35</v>
      </c>
      <c r="R32">
        <v>597</v>
      </c>
      <c r="S32">
        <v>622</v>
      </c>
      <c r="T32">
        <v>627.5</v>
      </c>
      <c r="U32">
        <v>716</v>
      </c>
      <c r="V32">
        <v>866</v>
      </c>
      <c r="W32">
        <v>877</v>
      </c>
      <c r="X32">
        <v>2650.5</v>
      </c>
      <c r="Y32" s="9">
        <v>3970.7</v>
      </c>
    </row>
    <row r="33" spans="1:25">
      <c r="A33" s="8">
        <v>8</v>
      </c>
      <c r="B33">
        <v>105</v>
      </c>
      <c r="C33">
        <v>186</v>
      </c>
      <c r="D33">
        <v>264.64999999999998</v>
      </c>
      <c r="E33">
        <v>250</v>
      </c>
      <c r="F33">
        <v>320</v>
      </c>
      <c r="G33">
        <v>286</v>
      </c>
      <c r="H33">
        <v>309</v>
      </c>
      <c r="I33">
        <v>357</v>
      </c>
      <c r="J33">
        <v>500</v>
      </c>
      <c r="K33">
        <v>535.77</v>
      </c>
      <c r="L33">
        <v>539</v>
      </c>
      <c r="M33">
        <v>603</v>
      </c>
      <c r="N33">
        <v>568</v>
      </c>
      <c r="O33">
        <v>566</v>
      </c>
      <c r="P33">
        <v>619.16</v>
      </c>
      <c r="Q33">
        <v>629.6</v>
      </c>
      <c r="R33">
        <v>637</v>
      </c>
      <c r="S33">
        <v>663</v>
      </c>
      <c r="T33">
        <v>672.5</v>
      </c>
      <c r="U33">
        <v>760</v>
      </c>
      <c r="V33">
        <v>927</v>
      </c>
      <c r="W33">
        <v>938</v>
      </c>
      <c r="X33">
        <v>2780.9</v>
      </c>
      <c r="Y33" s="9">
        <v>4181.7</v>
      </c>
    </row>
    <row r="34" spans="1:25">
      <c r="A34" s="8">
        <v>10</v>
      </c>
      <c r="B34">
        <v>119</v>
      </c>
      <c r="C34">
        <v>206</v>
      </c>
      <c r="D34">
        <v>287.58</v>
      </c>
      <c r="E34">
        <v>274</v>
      </c>
      <c r="F34">
        <v>345</v>
      </c>
      <c r="G34">
        <v>313</v>
      </c>
      <c r="H34">
        <v>335</v>
      </c>
      <c r="I34">
        <v>385</v>
      </c>
      <c r="J34">
        <v>535</v>
      </c>
      <c r="K34">
        <v>572.58000000000004</v>
      </c>
      <c r="L34">
        <v>579</v>
      </c>
      <c r="M34">
        <v>642</v>
      </c>
      <c r="N34">
        <v>610</v>
      </c>
      <c r="O34">
        <v>609</v>
      </c>
      <c r="P34">
        <v>660.58</v>
      </c>
      <c r="Q34">
        <v>671.56</v>
      </c>
      <c r="R34">
        <v>680</v>
      </c>
      <c r="S34">
        <v>707</v>
      </c>
      <c r="T34">
        <v>720.5</v>
      </c>
      <c r="U34">
        <v>805</v>
      </c>
      <c r="V34">
        <v>990</v>
      </c>
      <c r="W34">
        <v>1003</v>
      </c>
      <c r="X34">
        <v>2915.9</v>
      </c>
      <c r="Y34" s="9">
        <v>4400.8999999999996</v>
      </c>
    </row>
    <row r="35" spans="1:25">
      <c r="A35" s="8">
        <v>12</v>
      </c>
      <c r="B35">
        <v>134</v>
      </c>
      <c r="C35">
        <v>228</v>
      </c>
      <c r="D35">
        <v>311.57</v>
      </c>
      <c r="E35">
        <v>299</v>
      </c>
      <c r="F35">
        <v>372</v>
      </c>
      <c r="G35">
        <v>342</v>
      </c>
      <c r="H35">
        <v>363</v>
      </c>
      <c r="I35">
        <v>413</v>
      </c>
      <c r="J35">
        <v>572</v>
      </c>
      <c r="K35">
        <v>610.94000000000005</v>
      </c>
      <c r="L35">
        <v>621</v>
      </c>
      <c r="M35">
        <v>684</v>
      </c>
      <c r="N35">
        <v>653</v>
      </c>
      <c r="O35">
        <v>654.5</v>
      </c>
      <c r="P35">
        <v>703.73</v>
      </c>
      <c r="Q35">
        <v>715.25</v>
      </c>
      <c r="R35">
        <v>724</v>
      </c>
      <c r="S35">
        <v>752</v>
      </c>
      <c r="T35">
        <v>770</v>
      </c>
      <c r="U35">
        <v>852</v>
      </c>
      <c r="V35">
        <v>1056.5</v>
      </c>
      <c r="W35">
        <v>1070</v>
      </c>
      <c r="X35">
        <v>3055.6</v>
      </c>
      <c r="Y35" s="9">
        <v>4628.3</v>
      </c>
    </row>
    <row r="36" spans="1:25">
      <c r="A36" s="8">
        <v>14</v>
      </c>
      <c r="B36">
        <v>150</v>
      </c>
      <c r="C36">
        <v>250</v>
      </c>
      <c r="D36">
        <v>336.65</v>
      </c>
      <c r="E36">
        <v>325</v>
      </c>
      <c r="F36">
        <v>399</v>
      </c>
      <c r="G36">
        <v>372</v>
      </c>
      <c r="H36">
        <v>393</v>
      </c>
      <c r="I36">
        <v>443</v>
      </c>
      <c r="J36">
        <v>610</v>
      </c>
      <c r="K36">
        <v>650.89</v>
      </c>
      <c r="L36">
        <v>664</v>
      </c>
      <c r="M36">
        <v>727</v>
      </c>
      <c r="N36">
        <v>699</v>
      </c>
      <c r="O36">
        <v>702</v>
      </c>
      <c r="P36">
        <v>748.59</v>
      </c>
      <c r="Q36">
        <v>760.76</v>
      </c>
      <c r="R36">
        <v>770</v>
      </c>
      <c r="S36">
        <v>799</v>
      </c>
      <c r="T36">
        <v>822</v>
      </c>
      <c r="U36">
        <v>901</v>
      </c>
      <c r="V36">
        <v>1126</v>
      </c>
      <c r="W36">
        <v>1141</v>
      </c>
      <c r="X36">
        <v>3200.1</v>
      </c>
      <c r="Y36" s="9">
        <v>4864.3999999999996</v>
      </c>
    </row>
    <row r="37" spans="1:25">
      <c r="A37" s="8">
        <v>16</v>
      </c>
      <c r="B37">
        <v>166</v>
      </c>
      <c r="C37">
        <v>274</v>
      </c>
      <c r="D37">
        <v>362.84</v>
      </c>
      <c r="E37">
        <v>353</v>
      </c>
      <c r="F37">
        <v>428</v>
      </c>
      <c r="G37">
        <v>403</v>
      </c>
      <c r="H37">
        <v>424</v>
      </c>
      <c r="I37">
        <v>474</v>
      </c>
      <c r="J37">
        <v>650</v>
      </c>
      <c r="K37">
        <v>692.47</v>
      </c>
      <c r="L37">
        <v>710</v>
      </c>
      <c r="M37">
        <v>771</v>
      </c>
      <c r="N37">
        <v>747</v>
      </c>
      <c r="O37">
        <v>752.5</v>
      </c>
      <c r="P37">
        <v>795.32</v>
      </c>
      <c r="Q37">
        <v>808.07</v>
      </c>
      <c r="R37">
        <v>818</v>
      </c>
      <c r="S37">
        <v>847</v>
      </c>
      <c r="T37">
        <v>876</v>
      </c>
      <c r="U37">
        <v>951</v>
      </c>
      <c r="V37">
        <v>1198.5</v>
      </c>
      <c r="W37">
        <v>1215</v>
      </c>
      <c r="X37">
        <v>3349.5</v>
      </c>
      <c r="Y37" s="9">
        <v>5109.5</v>
      </c>
    </row>
    <row r="38" spans="1:25">
      <c r="A38" s="8">
        <v>18</v>
      </c>
      <c r="B38">
        <v>183</v>
      </c>
      <c r="C38">
        <v>299</v>
      </c>
      <c r="D38">
        <v>390.19</v>
      </c>
      <c r="E38">
        <v>382</v>
      </c>
      <c r="F38">
        <v>458</v>
      </c>
      <c r="G38">
        <v>436</v>
      </c>
      <c r="H38">
        <v>456</v>
      </c>
      <c r="I38">
        <v>506</v>
      </c>
      <c r="J38">
        <v>692</v>
      </c>
      <c r="K38">
        <v>735.73</v>
      </c>
      <c r="L38">
        <v>757</v>
      </c>
      <c r="M38">
        <v>818</v>
      </c>
      <c r="N38">
        <v>797</v>
      </c>
      <c r="O38">
        <v>804</v>
      </c>
      <c r="P38">
        <v>843.9</v>
      </c>
      <c r="Q38">
        <v>857.28</v>
      </c>
      <c r="R38">
        <v>868</v>
      </c>
      <c r="S38">
        <v>898</v>
      </c>
      <c r="T38">
        <v>932.5</v>
      </c>
      <c r="U38">
        <v>1004</v>
      </c>
      <c r="V38">
        <v>1274</v>
      </c>
      <c r="W38">
        <v>1292</v>
      </c>
      <c r="X38">
        <v>3504.2</v>
      </c>
      <c r="Y38" s="9">
        <v>5363.8</v>
      </c>
    </row>
    <row r="39" spans="1:25">
      <c r="A39" s="8">
        <v>20</v>
      </c>
      <c r="B39">
        <v>201</v>
      </c>
      <c r="C39">
        <v>325</v>
      </c>
      <c r="D39">
        <v>418.72</v>
      </c>
      <c r="E39">
        <v>413</v>
      </c>
      <c r="F39">
        <v>489</v>
      </c>
      <c r="G39">
        <v>470</v>
      </c>
      <c r="H39">
        <v>490</v>
      </c>
      <c r="I39">
        <v>540</v>
      </c>
      <c r="J39">
        <v>735</v>
      </c>
      <c r="K39">
        <v>780.7</v>
      </c>
      <c r="L39">
        <v>807</v>
      </c>
      <c r="M39">
        <v>866</v>
      </c>
      <c r="N39">
        <v>849</v>
      </c>
      <c r="O39">
        <v>858.5</v>
      </c>
      <c r="P39">
        <v>894.42</v>
      </c>
      <c r="Q39">
        <v>908.39</v>
      </c>
      <c r="R39">
        <v>919</v>
      </c>
      <c r="S39">
        <v>950</v>
      </c>
      <c r="T39">
        <v>991</v>
      </c>
      <c r="U39">
        <v>1058</v>
      </c>
      <c r="V39">
        <v>1353</v>
      </c>
      <c r="W39">
        <v>1372</v>
      </c>
      <c r="X39">
        <v>3664.1</v>
      </c>
      <c r="Y39" s="9">
        <v>5627.7</v>
      </c>
    </row>
    <row r="40" spans="1:25">
      <c r="A40" s="8">
        <v>22</v>
      </c>
      <c r="B40">
        <v>220</v>
      </c>
      <c r="C40">
        <v>353</v>
      </c>
      <c r="D40">
        <v>448.45</v>
      </c>
      <c r="E40">
        <v>445</v>
      </c>
      <c r="F40">
        <v>522</v>
      </c>
      <c r="G40">
        <v>507</v>
      </c>
      <c r="H40">
        <v>525</v>
      </c>
      <c r="I40">
        <v>575</v>
      </c>
      <c r="J40">
        <v>780</v>
      </c>
      <c r="K40">
        <v>827.42</v>
      </c>
      <c r="L40">
        <v>858</v>
      </c>
      <c r="M40">
        <v>916</v>
      </c>
      <c r="N40">
        <v>903.5</v>
      </c>
      <c r="O40">
        <v>915</v>
      </c>
      <c r="P40">
        <v>946.83</v>
      </c>
      <c r="Q40">
        <v>961.49</v>
      </c>
      <c r="R40">
        <v>973</v>
      </c>
      <c r="S40">
        <v>1005</v>
      </c>
      <c r="T40">
        <v>1052.5</v>
      </c>
      <c r="U40">
        <v>1114</v>
      </c>
      <c r="V40">
        <v>1435</v>
      </c>
      <c r="W40">
        <v>1456</v>
      </c>
      <c r="X40">
        <v>3829.7</v>
      </c>
      <c r="Y40" s="9">
        <v>5901.8</v>
      </c>
    </row>
    <row r="41" spans="1:25">
      <c r="A41" s="8">
        <v>24</v>
      </c>
      <c r="B41">
        <v>239</v>
      </c>
      <c r="C41">
        <v>381</v>
      </c>
      <c r="D41">
        <v>479.43</v>
      </c>
      <c r="E41">
        <v>479</v>
      </c>
      <c r="F41">
        <v>555</v>
      </c>
      <c r="G41">
        <v>544</v>
      </c>
      <c r="H41">
        <v>562</v>
      </c>
      <c r="I41">
        <v>611</v>
      </c>
      <c r="J41">
        <v>827</v>
      </c>
      <c r="K41">
        <v>875.94</v>
      </c>
      <c r="L41">
        <v>911</v>
      </c>
      <c r="M41">
        <v>968</v>
      </c>
      <c r="N41">
        <v>959.5</v>
      </c>
      <c r="O41">
        <v>974.5</v>
      </c>
      <c r="P41">
        <v>1001.25</v>
      </c>
      <c r="Q41">
        <v>1016.63</v>
      </c>
      <c r="R41">
        <v>1029</v>
      </c>
      <c r="S41">
        <v>1062</v>
      </c>
      <c r="T41">
        <v>1115.5</v>
      </c>
      <c r="U41">
        <v>1172</v>
      </c>
      <c r="V41">
        <v>1521</v>
      </c>
      <c r="W41">
        <v>1543</v>
      </c>
      <c r="X41">
        <v>4001</v>
      </c>
      <c r="Y41" s="9">
        <v>6186.4</v>
      </c>
    </row>
    <row r="42" spans="1:25">
      <c r="A42" s="8">
        <v>26</v>
      </c>
      <c r="B42">
        <v>260</v>
      </c>
      <c r="C42">
        <v>412</v>
      </c>
      <c r="D42">
        <v>511.69</v>
      </c>
      <c r="E42">
        <v>515</v>
      </c>
      <c r="F42">
        <v>590</v>
      </c>
      <c r="G42">
        <v>584</v>
      </c>
      <c r="H42">
        <v>601</v>
      </c>
      <c r="I42">
        <v>649</v>
      </c>
      <c r="J42">
        <v>875</v>
      </c>
      <c r="K42">
        <v>926.25</v>
      </c>
      <c r="L42">
        <v>967</v>
      </c>
      <c r="M42">
        <v>1022</v>
      </c>
      <c r="N42">
        <v>1018</v>
      </c>
      <c r="O42">
        <v>1036</v>
      </c>
      <c r="P42">
        <v>1057.7</v>
      </c>
      <c r="Q42">
        <v>1073.8</v>
      </c>
      <c r="R42">
        <v>1086</v>
      </c>
      <c r="S42">
        <v>1120</v>
      </c>
      <c r="T42">
        <v>1182</v>
      </c>
      <c r="U42">
        <v>1232</v>
      </c>
      <c r="V42">
        <v>1610</v>
      </c>
      <c r="W42">
        <v>1634</v>
      </c>
      <c r="X42">
        <v>4178.5</v>
      </c>
      <c r="Y42" s="9">
        <v>6482.4</v>
      </c>
    </row>
    <row r="43" spans="1:25">
      <c r="A43" s="8">
        <v>28</v>
      </c>
      <c r="B43">
        <v>281</v>
      </c>
      <c r="C43">
        <v>443</v>
      </c>
      <c r="D43">
        <v>545.24</v>
      </c>
      <c r="E43">
        <v>551</v>
      </c>
      <c r="F43">
        <v>627</v>
      </c>
      <c r="G43">
        <v>626</v>
      </c>
      <c r="H43">
        <v>641</v>
      </c>
      <c r="I43">
        <v>688</v>
      </c>
      <c r="J43">
        <v>926</v>
      </c>
      <c r="K43">
        <v>978.49</v>
      </c>
      <c r="L43">
        <v>1025</v>
      </c>
      <c r="M43">
        <v>1078</v>
      </c>
      <c r="N43">
        <v>1079.5</v>
      </c>
      <c r="O43">
        <v>1100.5</v>
      </c>
      <c r="P43">
        <v>1116.25</v>
      </c>
      <c r="Q43">
        <v>1133.08</v>
      </c>
      <c r="R43">
        <v>1146</v>
      </c>
      <c r="S43">
        <v>1181</v>
      </c>
      <c r="T43">
        <v>1251</v>
      </c>
      <c r="U43">
        <v>1294</v>
      </c>
      <c r="V43">
        <v>1702.5</v>
      </c>
      <c r="W43">
        <v>1729</v>
      </c>
      <c r="X43" s="6">
        <v>4360.1000000000004</v>
      </c>
      <c r="Y43" s="9">
        <v>6790.5</v>
      </c>
    </row>
    <row r="44" spans="1:25">
      <c r="A44" s="8">
        <v>30</v>
      </c>
      <c r="B44">
        <v>303</v>
      </c>
      <c r="C44">
        <v>476</v>
      </c>
      <c r="D44">
        <v>580.14</v>
      </c>
      <c r="E44">
        <v>590</v>
      </c>
      <c r="F44">
        <v>665</v>
      </c>
      <c r="G44">
        <v>669</v>
      </c>
      <c r="H44">
        <v>683</v>
      </c>
      <c r="I44">
        <v>729</v>
      </c>
      <c r="J44">
        <v>978</v>
      </c>
      <c r="K44">
        <v>1032.6300000000001</v>
      </c>
      <c r="L44">
        <v>1085</v>
      </c>
      <c r="M44">
        <v>1136</v>
      </c>
      <c r="N44">
        <v>1143</v>
      </c>
      <c r="O44">
        <v>1167.5</v>
      </c>
      <c r="P44">
        <v>1176.9000000000001</v>
      </c>
      <c r="Q44">
        <v>1194.53</v>
      </c>
      <c r="R44">
        <v>1208</v>
      </c>
      <c r="S44">
        <v>1244</v>
      </c>
      <c r="T44">
        <v>1322</v>
      </c>
      <c r="U44">
        <v>1358</v>
      </c>
      <c r="V44">
        <v>1799</v>
      </c>
      <c r="W44">
        <v>1827</v>
      </c>
      <c r="X44" s="10">
        <v>4548.6000000000004</v>
      </c>
      <c r="Y44" s="9">
        <v>7112.3</v>
      </c>
    </row>
    <row r="45" spans="1:25">
      <c r="A45" s="8">
        <v>32</v>
      </c>
      <c r="B45">
        <v>327</v>
      </c>
      <c r="C45">
        <v>511</v>
      </c>
      <c r="D45">
        <v>616.4</v>
      </c>
      <c r="E45">
        <v>631</v>
      </c>
      <c r="F45">
        <v>704</v>
      </c>
      <c r="G45">
        <v>714</v>
      </c>
      <c r="H45">
        <v>726</v>
      </c>
      <c r="I45">
        <v>771</v>
      </c>
      <c r="J45">
        <v>1032</v>
      </c>
      <c r="K45">
        <v>1088.73</v>
      </c>
      <c r="L45">
        <v>1147</v>
      </c>
      <c r="M45">
        <v>1196</v>
      </c>
      <c r="N45">
        <v>1209</v>
      </c>
      <c r="O45">
        <v>1237</v>
      </c>
      <c r="P45">
        <v>1239.77</v>
      </c>
      <c r="Q45">
        <v>1258.1500000000001</v>
      </c>
      <c r="R45">
        <v>1272</v>
      </c>
      <c r="S45">
        <v>1309</v>
      </c>
      <c r="T45">
        <v>1396</v>
      </c>
      <c r="U45">
        <v>1425</v>
      </c>
      <c r="V45">
        <v>1898.5</v>
      </c>
      <c r="W45">
        <v>1930</v>
      </c>
      <c r="X45" s="10">
        <v>4743.3999999999996</v>
      </c>
      <c r="Y45" s="9">
        <v>7535.7</v>
      </c>
    </row>
    <row r="46" spans="1:25">
      <c r="A46" s="8">
        <v>34</v>
      </c>
      <c r="B46">
        <v>351</v>
      </c>
      <c r="C46">
        <v>547</v>
      </c>
      <c r="D46">
        <v>654.05999999999995</v>
      </c>
      <c r="E46">
        <v>673</v>
      </c>
      <c r="F46">
        <v>744</v>
      </c>
      <c r="G46">
        <v>761</v>
      </c>
      <c r="H46">
        <v>771</v>
      </c>
      <c r="I46">
        <v>814</v>
      </c>
      <c r="J46">
        <v>1088</v>
      </c>
      <c r="K46">
        <v>1146.8699999999999</v>
      </c>
      <c r="L46">
        <v>1212</v>
      </c>
      <c r="M46">
        <v>1258</v>
      </c>
      <c r="N46">
        <v>1277.5</v>
      </c>
      <c r="O46">
        <v>1309.5</v>
      </c>
      <c r="P46">
        <v>1304.8699999999999</v>
      </c>
      <c r="Q46">
        <v>1324.04</v>
      </c>
      <c r="R46">
        <v>1338</v>
      </c>
      <c r="S46">
        <v>1377</v>
      </c>
      <c r="T46">
        <v>1473</v>
      </c>
      <c r="U46">
        <v>1493</v>
      </c>
      <c r="V46">
        <v>2002.5</v>
      </c>
      <c r="W46">
        <v>2036</v>
      </c>
      <c r="X46" s="10">
        <v>4944.5</v>
      </c>
      <c r="Y46" s="10">
        <v>7980.4</v>
      </c>
    </row>
    <row r="47" spans="1:25">
      <c r="A47" s="8">
        <v>36</v>
      </c>
      <c r="B47">
        <v>376</v>
      </c>
      <c r="C47">
        <v>585</v>
      </c>
      <c r="D47">
        <v>693.17</v>
      </c>
      <c r="E47">
        <v>717</v>
      </c>
      <c r="F47">
        <v>787</v>
      </c>
      <c r="G47">
        <v>811</v>
      </c>
      <c r="H47">
        <v>819</v>
      </c>
      <c r="I47">
        <v>860</v>
      </c>
      <c r="J47">
        <v>1146</v>
      </c>
      <c r="K47">
        <v>1207.04</v>
      </c>
      <c r="L47">
        <v>1279</v>
      </c>
      <c r="M47">
        <v>1322</v>
      </c>
      <c r="N47">
        <v>1348.5</v>
      </c>
      <c r="O47">
        <v>1385</v>
      </c>
      <c r="P47">
        <v>1372.25</v>
      </c>
      <c r="Q47">
        <v>1392.22</v>
      </c>
      <c r="R47">
        <v>1406</v>
      </c>
      <c r="S47">
        <v>1447</v>
      </c>
      <c r="T47">
        <v>1553</v>
      </c>
      <c r="U47">
        <v>1564</v>
      </c>
      <c r="V47">
        <v>2110</v>
      </c>
      <c r="W47">
        <v>2147</v>
      </c>
      <c r="X47" s="10">
        <v>5152.2</v>
      </c>
      <c r="Y47" s="10">
        <v>8425.9</v>
      </c>
    </row>
    <row r="48" spans="1:25">
      <c r="A48" s="8">
        <v>38</v>
      </c>
      <c r="B48">
        <v>403</v>
      </c>
      <c r="C48">
        <v>624</v>
      </c>
      <c r="D48">
        <v>733.75</v>
      </c>
      <c r="E48">
        <v>763</v>
      </c>
      <c r="F48">
        <v>830</v>
      </c>
      <c r="G48">
        <v>862</v>
      </c>
      <c r="H48">
        <v>868</v>
      </c>
      <c r="I48">
        <v>906</v>
      </c>
      <c r="J48">
        <v>1206</v>
      </c>
      <c r="K48">
        <v>1269.28</v>
      </c>
      <c r="L48">
        <v>1348</v>
      </c>
      <c r="M48">
        <v>1389</v>
      </c>
      <c r="N48">
        <v>1422</v>
      </c>
      <c r="O48">
        <v>1463</v>
      </c>
      <c r="P48">
        <v>1441.94</v>
      </c>
      <c r="Q48">
        <v>1462.8</v>
      </c>
      <c r="R48">
        <v>1477</v>
      </c>
      <c r="S48">
        <v>1519</v>
      </c>
      <c r="T48">
        <v>1635.5</v>
      </c>
      <c r="U48">
        <v>1636</v>
      </c>
      <c r="V48">
        <v>2221.5</v>
      </c>
      <c r="W48">
        <v>2261</v>
      </c>
      <c r="X48" s="10">
        <v>5366.6</v>
      </c>
      <c r="Y48" s="10">
        <v>8871.4</v>
      </c>
    </row>
    <row r="49" spans="1:25">
      <c r="A49" s="8">
        <v>40</v>
      </c>
      <c r="B49">
        <v>430</v>
      </c>
      <c r="C49">
        <v>665</v>
      </c>
      <c r="D49">
        <v>775.83</v>
      </c>
      <c r="E49">
        <v>811</v>
      </c>
      <c r="F49">
        <v>875</v>
      </c>
      <c r="G49">
        <v>915</v>
      </c>
      <c r="H49">
        <v>918</v>
      </c>
      <c r="I49">
        <v>955</v>
      </c>
      <c r="J49">
        <v>1268</v>
      </c>
      <c r="K49">
        <v>1333.7</v>
      </c>
      <c r="L49">
        <v>1420</v>
      </c>
      <c r="M49">
        <v>1457</v>
      </c>
      <c r="N49">
        <v>1498.5</v>
      </c>
      <c r="O49">
        <v>1544.5</v>
      </c>
      <c r="P49">
        <v>1514.01</v>
      </c>
      <c r="Q49">
        <v>1535.77</v>
      </c>
      <c r="R49">
        <v>1550</v>
      </c>
      <c r="S49">
        <v>1594</v>
      </c>
      <c r="T49">
        <v>1721</v>
      </c>
      <c r="U49">
        <v>1712</v>
      </c>
      <c r="V49">
        <v>2337.5</v>
      </c>
      <c r="W49">
        <v>2380</v>
      </c>
      <c r="X49" s="10">
        <v>5588</v>
      </c>
      <c r="Y49" s="10">
        <v>9317</v>
      </c>
    </row>
    <row r="50" spans="1:25">
      <c r="A50" s="8">
        <v>42</v>
      </c>
      <c r="B50">
        <v>458</v>
      </c>
      <c r="C50">
        <v>708</v>
      </c>
      <c r="D50">
        <v>819.42</v>
      </c>
      <c r="E50">
        <v>860</v>
      </c>
      <c r="F50">
        <v>922</v>
      </c>
      <c r="G50">
        <v>971</v>
      </c>
      <c r="H50">
        <v>971</v>
      </c>
      <c r="I50">
        <v>1005</v>
      </c>
      <c r="J50">
        <v>1332</v>
      </c>
      <c r="K50">
        <v>1400.32</v>
      </c>
      <c r="L50">
        <v>1494</v>
      </c>
      <c r="M50">
        <v>1528</v>
      </c>
      <c r="N50">
        <v>1577</v>
      </c>
      <c r="O50">
        <v>1628.5</v>
      </c>
      <c r="P50">
        <v>1588.49</v>
      </c>
      <c r="Q50">
        <v>1611.18</v>
      </c>
      <c r="R50">
        <v>1625</v>
      </c>
      <c r="S50">
        <v>1671</v>
      </c>
      <c r="T50">
        <v>1809.5</v>
      </c>
      <c r="U50">
        <v>1789</v>
      </c>
      <c r="V50">
        <v>2457</v>
      </c>
      <c r="W50">
        <v>2504</v>
      </c>
      <c r="X50" s="10">
        <v>5816.6</v>
      </c>
      <c r="Y50" s="10">
        <v>9762.5</v>
      </c>
    </row>
    <row r="51" spans="1:25">
      <c r="A51" s="8">
        <v>44</v>
      </c>
      <c r="B51">
        <v>488</v>
      </c>
      <c r="C51">
        <v>753</v>
      </c>
      <c r="D51">
        <v>864.59</v>
      </c>
      <c r="E51">
        <v>912</v>
      </c>
      <c r="F51">
        <v>971</v>
      </c>
      <c r="G51">
        <v>1029</v>
      </c>
      <c r="H51">
        <v>1026</v>
      </c>
      <c r="I51">
        <v>1057</v>
      </c>
      <c r="J51">
        <v>1399</v>
      </c>
      <c r="K51">
        <v>1469.18</v>
      </c>
      <c r="L51">
        <v>1571</v>
      </c>
      <c r="M51">
        <v>1602</v>
      </c>
      <c r="N51">
        <v>1659</v>
      </c>
      <c r="O51">
        <v>1716</v>
      </c>
      <c r="P51">
        <v>1665.49</v>
      </c>
      <c r="Q51">
        <v>1689.15</v>
      </c>
      <c r="R51">
        <v>1703</v>
      </c>
      <c r="S51">
        <v>1751</v>
      </c>
      <c r="T51">
        <v>1900.5</v>
      </c>
      <c r="U51">
        <v>1869</v>
      </c>
      <c r="V51">
        <v>2581</v>
      </c>
      <c r="W51">
        <v>2631</v>
      </c>
      <c r="X51" s="10">
        <v>6052.5</v>
      </c>
      <c r="Y51" s="10">
        <v>10208</v>
      </c>
    </row>
    <row r="52" spans="1:25">
      <c r="A52" s="8">
        <v>46</v>
      </c>
      <c r="B52">
        <v>519</v>
      </c>
      <c r="C52">
        <v>799</v>
      </c>
      <c r="D52">
        <v>911.35</v>
      </c>
      <c r="E52">
        <v>966</v>
      </c>
      <c r="F52">
        <v>1021</v>
      </c>
      <c r="G52">
        <v>1089</v>
      </c>
      <c r="H52">
        <v>1083</v>
      </c>
      <c r="I52">
        <v>1110</v>
      </c>
      <c r="J52">
        <v>1468</v>
      </c>
      <c r="K52">
        <v>1540.32</v>
      </c>
      <c r="L52">
        <v>1650</v>
      </c>
      <c r="M52">
        <v>1677</v>
      </c>
      <c r="N52">
        <v>1744</v>
      </c>
      <c r="O52">
        <v>1806</v>
      </c>
      <c r="P52">
        <v>1745.05</v>
      </c>
      <c r="Q52">
        <v>1769.63</v>
      </c>
      <c r="R52">
        <v>1783</v>
      </c>
      <c r="S52">
        <v>1833</v>
      </c>
      <c r="T52">
        <v>1995.5</v>
      </c>
      <c r="U52">
        <v>1951</v>
      </c>
      <c r="V52">
        <v>2709</v>
      </c>
      <c r="W52">
        <v>2764</v>
      </c>
      <c r="X52" s="10">
        <v>6295.9</v>
      </c>
      <c r="Y52" s="10">
        <v>10653.5</v>
      </c>
    </row>
    <row r="53" spans="1:25">
      <c r="A53" s="8">
        <v>48</v>
      </c>
      <c r="B53">
        <v>551</v>
      </c>
      <c r="C53">
        <v>847</v>
      </c>
      <c r="D53">
        <v>959.8</v>
      </c>
      <c r="E53">
        <v>1023</v>
      </c>
      <c r="F53">
        <v>1072</v>
      </c>
      <c r="G53">
        <v>1152</v>
      </c>
      <c r="H53">
        <v>1142</v>
      </c>
      <c r="I53">
        <v>1166</v>
      </c>
      <c r="J53">
        <v>1539</v>
      </c>
      <c r="K53">
        <v>1613.77</v>
      </c>
      <c r="L53">
        <v>1732</v>
      </c>
      <c r="M53">
        <v>1755</v>
      </c>
      <c r="N53">
        <v>1831</v>
      </c>
      <c r="O53">
        <v>1899.5</v>
      </c>
      <c r="P53">
        <v>1827.19</v>
      </c>
      <c r="Q53">
        <v>1852.77</v>
      </c>
      <c r="R53">
        <v>1865</v>
      </c>
      <c r="S53">
        <v>1918</v>
      </c>
      <c r="T53">
        <v>2093.5</v>
      </c>
      <c r="U53">
        <v>2036</v>
      </c>
      <c r="V53">
        <v>2841.5</v>
      </c>
      <c r="W53">
        <v>2901</v>
      </c>
      <c r="X53" s="10">
        <v>6547.2</v>
      </c>
      <c r="Y53" s="10">
        <v>11099.1</v>
      </c>
    </row>
    <row r="54" spans="1:25">
      <c r="A54" s="8">
        <v>50</v>
      </c>
      <c r="B54">
        <v>584</v>
      </c>
      <c r="C54">
        <v>897</v>
      </c>
      <c r="D54">
        <v>1009.9</v>
      </c>
      <c r="E54">
        <v>1081</v>
      </c>
      <c r="F54">
        <v>1126</v>
      </c>
      <c r="G54">
        <v>1217</v>
      </c>
      <c r="H54">
        <v>1203</v>
      </c>
      <c r="I54">
        <v>1223</v>
      </c>
      <c r="J54">
        <v>1612</v>
      </c>
      <c r="K54">
        <v>1689.67</v>
      </c>
      <c r="L54">
        <v>1816</v>
      </c>
      <c r="M54">
        <v>1836</v>
      </c>
      <c r="N54">
        <v>1921.5</v>
      </c>
      <c r="O54">
        <v>1996.5</v>
      </c>
      <c r="P54">
        <v>1911.98</v>
      </c>
      <c r="Q54">
        <v>1938.6</v>
      </c>
      <c r="R54">
        <v>1950</v>
      </c>
      <c r="S54">
        <v>2006</v>
      </c>
      <c r="T54">
        <v>2194</v>
      </c>
      <c r="U54">
        <v>2123</v>
      </c>
      <c r="V54">
        <v>2978.5</v>
      </c>
      <c r="W54">
        <v>3042</v>
      </c>
      <c r="X54" s="10">
        <v>6806.4</v>
      </c>
      <c r="Y54" s="10">
        <v>11544.6</v>
      </c>
    </row>
    <row r="55" spans="1:25">
      <c r="A55" s="8">
        <v>52</v>
      </c>
      <c r="B55">
        <v>618</v>
      </c>
      <c r="C55">
        <v>949</v>
      </c>
      <c r="D55">
        <v>1061.6600000000001</v>
      </c>
      <c r="E55">
        <v>1142</v>
      </c>
      <c r="F55">
        <v>1181</v>
      </c>
      <c r="G55">
        <v>1284</v>
      </c>
      <c r="H55">
        <v>1266</v>
      </c>
      <c r="I55">
        <v>1282</v>
      </c>
      <c r="J55">
        <v>1688</v>
      </c>
      <c r="K55">
        <v>1767.94</v>
      </c>
      <c r="L55">
        <v>1903</v>
      </c>
      <c r="M55">
        <v>1919</v>
      </c>
      <c r="N55">
        <v>2015.5</v>
      </c>
      <c r="O55">
        <v>2096.5</v>
      </c>
      <c r="P55">
        <v>1999.46</v>
      </c>
      <c r="Q55">
        <v>2027.19</v>
      </c>
      <c r="R55">
        <v>2038</v>
      </c>
      <c r="S55">
        <v>2096</v>
      </c>
      <c r="T55">
        <v>2298</v>
      </c>
      <c r="U55">
        <v>2213</v>
      </c>
      <c r="V55">
        <v>3120</v>
      </c>
      <c r="W55">
        <v>3189</v>
      </c>
      <c r="X55" s="10">
        <v>7073.9</v>
      </c>
      <c r="Y55" s="10">
        <v>11990.1</v>
      </c>
    </row>
    <row r="56" spans="1:25">
      <c r="A56" s="8">
        <v>54</v>
      </c>
      <c r="B56">
        <v>653</v>
      </c>
      <c r="C56">
        <v>1003</v>
      </c>
      <c r="D56">
        <v>1115.25</v>
      </c>
      <c r="E56">
        <v>1205</v>
      </c>
      <c r="F56">
        <v>1237</v>
      </c>
      <c r="G56">
        <v>1354</v>
      </c>
      <c r="H56">
        <v>1331</v>
      </c>
      <c r="I56">
        <v>1342</v>
      </c>
      <c r="J56">
        <v>1766</v>
      </c>
      <c r="K56">
        <v>1848.74</v>
      </c>
      <c r="L56">
        <v>1993</v>
      </c>
      <c r="M56">
        <v>2005</v>
      </c>
      <c r="N56">
        <v>2111.5</v>
      </c>
      <c r="O56">
        <v>2200</v>
      </c>
      <c r="P56">
        <v>2089.77</v>
      </c>
      <c r="Q56">
        <v>2118.5300000000002</v>
      </c>
      <c r="R56">
        <v>2128</v>
      </c>
      <c r="S56">
        <v>2190</v>
      </c>
      <c r="T56">
        <v>2405.5</v>
      </c>
      <c r="U56">
        <v>2305</v>
      </c>
      <c r="V56">
        <v>3265.5</v>
      </c>
      <c r="W56">
        <v>3340</v>
      </c>
      <c r="X56" s="10">
        <v>7349.9</v>
      </c>
      <c r="Y56" s="10">
        <v>12435.6</v>
      </c>
    </row>
    <row r="57" spans="1:25">
      <c r="A57" s="8">
        <v>56</v>
      </c>
      <c r="B57">
        <v>690</v>
      </c>
      <c r="C57">
        <v>1059</v>
      </c>
      <c r="D57">
        <v>1170.53</v>
      </c>
      <c r="E57">
        <v>1270</v>
      </c>
      <c r="F57">
        <v>1296</v>
      </c>
      <c r="G57">
        <v>1427</v>
      </c>
      <c r="H57">
        <v>1399</v>
      </c>
      <c r="I57">
        <v>1405</v>
      </c>
      <c r="J57">
        <v>1847</v>
      </c>
      <c r="K57">
        <v>1932.12</v>
      </c>
      <c r="L57">
        <v>2086</v>
      </c>
      <c r="M57">
        <v>2094</v>
      </c>
      <c r="N57">
        <v>2211</v>
      </c>
      <c r="O57">
        <v>2307</v>
      </c>
      <c r="P57">
        <v>2182.88</v>
      </c>
      <c r="Q57">
        <v>2212.77</v>
      </c>
      <c r="R57">
        <v>2221</v>
      </c>
      <c r="S57">
        <v>2286</v>
      </c>
      <c r="T57">
        <v>2516.5</v>
      </c>
      <c r="U57">
        <v>2400</v>
      </c>
      <c r="V57">
        <v>3416.5</v>
      </c>
      <c r="W57">
        <v>3496</v>
      </c>
      <c r="X57" s="10">
        <v>7634.6</v>
      </c>
      <c r="Y57" s="10">
        <v>12881.2</v>
      </c>
    </row>
    <row r="58" spans="1:25">
      <c r="A58" s="8">
        <v>58</v>
      </c>
      <c r="B58">
        <v>728</v>
      </c>
      <c r="C58">
        <v>1117</v>
      </c>
      <c r="D58">
        <v>1227.7</v>
      </c>
      <c r="E58">
        <v>1338</v>
      </c>
      <c r="F58">
        <v>1356</v>
      </c>
      <c r="G58">
        <v>1502</v>
      </c>
      <c r="H58">
        <v>1469</v>
      </c>
      <c r="I58">
        <v>1470</v>
      </c>
      <c r="J58">
        <v>1930</v>
      </c>
      <c r="K58">
        <v>2018.08</v>
      </c>
      <c r="L58">
        <v>2181</v>
      </c>
      <c r="M58">
        <v>2185</v>
      </c>
      <c r="N58">
        <v>2313.5</v>
      </c>
      <c r="O58">
        <v>2417.5</v>
      </c>
      <c r="P58">
        <v>2278.91</v>
      </c>
      <c r="Q58">
        <v>2309.9499999999998</v>
      </c>
      <c r="R58">
        <v>2316</v>
      </c>
      <c r="S58">
        <v>2385</v>
      </c>
      <c r="T58">
        <v>2630.5</v>
      </c>
      <c r="U58">
        <v>2497</v>
      </c>
      <c r="V58">
        <v>3572</v>
      </c>
      <c r="W58">
        <v>3658</v>
      </c>
      <c r="X58" s="10">
        <v>7928.3</v>
      </c>
      <c r="Y58" s="10">
        <v>13326.7</v>
      </c>
    </row>
    <row r="59" spans="1:25">
      <c r="A59" s="8">
        <v>60</v>
      </c>
      <c r="B59">
        <v>768</v>
      </c>
      <c r="C59">
        <v>1177</v>
      </c>
      <c r="D59">
        <v>1286.7</v>
      </c>
      <c r="E59">
        <v>1408</v>
      </c>
      <c r="F59">
        <v>1419</v>
      </c>
      <c r="G59">
        <v>1580</v>
      </c>
      <c r="H59">
        <v>1541</v>
      </c>
      <c r="I59">
        <v>1536</v>
      </c>
      <c r="J59">
        <v>2015</v>
      </c>
      <c r="K59">
        <v>2106.7399999999998</v>
      </c>
      <c r="L59">
        <v>2280</v>
      </c>
      <c r="M59">
        <v>2279</v>
      </c>
      <c r="N59">
        <v>2419.5</v>
      </c>
      <c r="O59">
        <v>2531</v>
      </c>
      <c r="P59">
        <v>2377.88</v>
      </c>
      <c r="Q59">
        <v>2410.12</v>
      </c>
      <c r="R59">
        <v>2414</v>
      </c>
      <c r="S59">
        <v>2487</v>
      </c>
      <c r="T59">
        <v>2747.5</v>
      </c>
      <c r="U59">
        <v>2598</v>
      </c>
      <c r="V59">
        <v>3732</v>
      </c>
      <c r="W59">
        <v>3824</v>
      </c>
      <c r="X59" s="10">
        <v>8231.2000000000007</v>
      </c>
      <c r="Y59" s="10">
        <v>13772.2</v>
      </c>
    </row>
    <row r="60" spans="1:25">
      <c r="A60" s="8">
        <v>70</v>
      </c>
      <c r="B60">
        <v>986</v>
      </c>
      <c r="C60">
        <v>1511</v>
      </c>
      <c r="D60">
        <v>1610.91</v>
      </c>
      <c r="E60">
        <v>1798</v>
      </c>
      <c r="F60">
        <v>1759</v>
      </c>
      <c r="G60">
        <v>2015</v>
      </c>
      <c r="H60">
        <v>1937</v>
      </c>
      <c r="I60">
        <v>1900</v>
      </c>
      <c r="J60">
        <v>2485</v>
      </c>
      <c r="K60">
        <v>2592.19</v>
      </c>
      <c r="L60">
        <v>2815</v>
      </c>
      <c r="M60">
        <v>2795</v>
      </c>
      <c r="N60">
        <v>2996.5</v>
      </c>
      <c r="O60">
        <v>3156</v>
      </c>
      <c r="P60">
        <v>2920.02</v>
      </c>
      <c r="Q60">
        <v>2958.74</v>
      </c>
      <c r="R60">
        <v>2943</v>
      </c>
      <c r="S60">
        <v>3046</v>
      </c>
      <c r="T60">
        <v>3388.5</v>
      </c>
      <c r="U60">
        <v>3142</v>
      </c>
      <c r="V60">
        <v>4606.5</v>
      </c>
      <c r="W60">
        <v>4738</v>
      </c>
      <c r="X60" s="10">
        <v>9893.9</v>
      </c>
      <c r="Y60" s="10">
        <v>15999.8</v>
      </c>
    </row>
    <row r="61" spans="1:25">
      <c r="A61" s="8">
        <v>80</v>
      </c>
      <c r="B61">
        <v>1243</v>
      </c>
      <c r="C61">
        <v>1903</v>
      </c>
      <c r="D61">
        <v>1987.63</v>
      </c>
      <c r="E61">
        <v>2257</v>
      </c>
      <c r="F61">
        <v>2152</v>
      </c>
      <c r="G61">
        <v>2532</v>
      </c>
      <c r="H61">
        <v>2397</v>
      </c>
      <c r="I61">
        <v>2318</v>
      </c>
      <c r="J61">
        <v>3031</v>
      </c>
      <c r="K61">
        <v>3155.16</v>
      </c>
      <c r="L61">
        <v>3425</v>
      </c>
      <c r="M61">
        <v>3392</v>
      </c>
      <c r="N61">
        <v>3660</v>
      </c>
      <c r="O61">
        <v>3878</v>
      </c>
      <c r="P61">
        <v>3548.96</v>
      </c>
      <c r="Q61">
        <v>3595.13</v>
      </c>
      <c r="R61">
        <v>3543</v>
      </c>
      <c r="S61">
        <v>3693</v>
      </c>
      <c r="T61" s="6">
        <v>4121</v>
      </c>
      <c r="U61">
        <v>3760</v>
      </c>
      <c r="V61" s="6">
        <v>5611</v>
      </c>
      <c r="W61" s="6">
        <v>5794</v>
      </c>
      <c r="X61" s="10">
        <v>11830.8</v>
      </c>
      <c r="Y61" s="10">
        <v>18227.400000000001</v>
      </c>
    </row>
    <row r="62" spans="1:25">
      <c r="A62" s="8">
        <v>90</v>
      </c>
      <c r="B62">
        <v>1541</v>
      </c>
      <c r="C62">
        <v>2360</v>
      </c>
      <c r="D62">
        <v>2422.64</v>
      </c>
      <c r="E62">
        <v>2793</v>
      </c>
      <c r="F62">
        <v>2602</v>
      </c>
      <c r="G62">
        <v>3143</v>
      </c>
      <c r="H62">
        <v>2925</v>
      </c>
      <c r="I62">
        <v>2796</v>
      </c>
      <c r="J62">
        <v>3663</v>
      </c>
      <c r="K62">
        <v>3808.85</v>
      </c>
      <c r="L62">
        <v>4116</v>
      </c>
      <c r="M62">
        <v>4088</v>
      </c>
      <c r="N62" s="6">
        <v>4413.7</v>
      </c>
      <c r="O62" s="6">
        <v>4702.5</v>
      </c>
      <c r="P62">
        <v>4282.2700000000004</v>
      </c>
      <c r="Q62">
        <v>4337.4399999999996</v>
      </c>
      <c r="R62">
        <v>4217</v>
      </c>
      <c r="S62">
        <v>4444</v>
      </c>
      <c r="T62" s="6">
        <v>4951</v>
      </c>
      <c r="U62">
        <v>4381</v>
      </c>
      <c r="V62" s="6">
        <v>6753</v>
      </c>
      <c r="W62" s="6">
        <v>7004</v>
      </c>
      <c r="X62" s="10">
        <v>14082.9</v>
      </c>
      <c r="Y62" s="10">
        <v>20455.099999999999</v>
      </c>
    </row>
    <row r="63" spans="1:25">
      <c r="A63" s="8">
        <v>100</v>
      </c>
      <c r="B63">
        <v>1885</v>
      </c>
      <c r="C63">
        <v>2885</v>
      </c>
      <c r="D63" s="6">
        <v>2920.83</v>
      </c>
      <c r="E63">
        <v>3413</v>
      </c>
      <c r="F63">
        <v>3114</v>
      </c>
      <c r="G63" s="6">
        <v>3857</v>
      </c>
      <c r="H63" s="6">
        <v>3524</v>
      </c>
      <c r="I63">
        <v>3338</v>
      </c>
      <c r="J63" s="6">
        <v>4384</v>
      </c>
      <c r="K63" s="6">
        <v>4560.18</v>
      </c>
      <c r="L63" s="6">
        <v>4889</v>
      </c>
      <c r="M63" s="6">
        <v>4881</v>
      </c>
      <c r="N63" s="6">
        <v>5262.3</v>
      </c>
      <c r="O63" s="6">
        <v>5635.5</v>
      </c>
      <c r="P63" s="6">
        <v>5126.6000000000004</v>
      </c>
      <c r="Q63" s="6">
        <v>5192.18</v>
      </c>
      <c r="R63" s="6">
        <v>4966</v>
      </c>
      <c r="S63" s="6">
        <v>5045</v>
      </c>
      <c r="T63" s="6">
        <v>5881</v>
      </c>
      <c r="U63" s="6">
        <v>5103</v>
      </c>
      <c r="V63" s="6">
        <v>8039</v>
      </c>
      <c r="W63" s="6">
        <v>8376</v>
      </c>
      <c r="X63" s="10">
        <v>16697.099999999999</v>
      </c>
      <c r="Y63" s="10">
        <v>22682.7</v>
      </c>
    </row>
    <row r="64" spans="1:25">
      <c r="A64" s="8">
        <v>110</v>
      </c>
      <c r="B64">
        <v>2281</v>
      </c>
      <c r="C64" s="6">
        <v>3483</v>
      </c>
      <c r="D64" s="6">
        <v>3488.82</v>
      </c>
      <c r="E64">
        <v>4122</v>
      </c>
      <c r="F64" s="6">
        <v>3694</v>
      </c>
      <c r="G64" s="6">
        <v>4691</v>
      </c>
      <c r="H64" s="6">
        <v>4199</v>
      </c>
      <c r="I64">
        <v>3944</v>
      </c>
      <c r="J64" s="6">
        <v>5209</v>
      </c>
      <c r="K64" s="6">
        <v>5425.62</v>
      </c>
      <c r="L64" s="6">
        <v>5746</v>
      </c>
      <c r="M64" s="6">
        <v>5792</v>
      </c>
      <c r="N64" s="6">
        <v>6209.6</v>
      </c>
      <c r="O64" s="6">
        <v>6681.5</v>
      </c>
      <c r="P64" s="6">
        <v>6103.52</v>
      </c>
      <c r="Q64" s="6">
        <v>6181.48</v>
      </c>
      <c r="R64" s="6">
        <v>5792</v>
      </c>
      <c r="S64" s="6">
        <v>5898</v>
      </c>
      <c r="T64" s="6">
        <v>6915</v>
      </c>
      <c r="U64" s="6">
        <v>5857</v>
      </c>
      <c r="V64" s="6">
        <v>9474</v>
      </c>
      <c r="W64" s="6">
        <v>9920</v>
      </c>
      <c r="X64" s="10">
        <v>19725.8</v>
      </c>
      <c r="Y64" s="10">
        <v>24910.3</v>
      </c>
    </row>
    <row r="65" spans="1:25">
      <c r="A65" s="8">
        <v>120</v>
      </c>
      <c r="B65">
        <v>2735</v>
      </c>
      <c r="C65" s="6">
        <v>4160</v>
      </c>
      <c r="D65" s="6">
        <v>3488.82</v>
      </c>
      <c r="E65" s="6">
        <v>4928</v>
      </c>
      <c r="F65" s="6">
        <v>4349</v>
      </c>
      <c r="G65" s="6">
        <v>5658</v>
      </c>
      <c r="H65" s="6">
        <v>4953</v>
      </c>
      <c r="I65" s="6">
        <v>4625</v>
      </c>
      <c r="J65" s="6">
        <v>6149</v>
      </c>
      <c r="K65" s="6">
        <v>6420.26</v>
      </c>
      <c r="L65" s="6">
        <v>6689</v>
      </c>
      <c r="M65" s="6">
        <v>6834</v>
      </c>
      <c r="N65" s="6">
        <v>7258.2</v>
      </c>
      <c r="O65" s="6">
        <v>7844</v>
      </c>
      <c r="P65" s="6">
        <v>7231.94</v>
      </c>
      <c r="Q65" s="6">
        <v>7324.68</v>
      </c>
      <c r="R65" s="6">
        <v>6696</v>
      </c>
      <c r="S65" s="6">
        <v>6842</v>
      </c>
      <c r="T65" s="6">
        <v>8053.7</v>
      </c>
      <c r="U65" s="6">
        <v>6643</v>
      </c>
      <c r="V65" s="6">
        <v>11063</v>
      </c>
      <c r="W65" s="6">
        <v>11646</v>
      </c>
      <c r="X65" s="10">
        <v>23227.8</v>
      </c>
      <c r="Y65" s="10">
        <v>27137.9</v>
      </c>
    </row>
    <row r="66" spans="1:25">
      <c r="A66" s="8">
        <v>130</v>
      </c>
      <c r="B66">
        <v>3257</v>
      </c>
      <c r="C66" s="6">
        <v>4917</v>
      </c>
      <c r="D66" s="6">
        <v>4860.49</v>
      </c>
      <c r="E66" s="6">
        <v>5836</v>
      </c>
      <c r="F66" s="6">
        <v>5085</v>
      </c>
      <c r="G66" s="6">
        <v>6775</v>
      </c>
      <c r="H66" s="6">
        <v>5787</v>
      </c>
      <c r="I66" s="6">
        <v>5382</v>
      </c>
      <c r="J66" s="6">
        <v>7217</v>
      </c>
      <c r="K66" s="6">
        <v>7561.92</v>
      </c>
      <c r="L66" s="6">
        <v>7719</v>
      </c>
      <c r="M66" s="6">
        <v>8022</v>
      </c>
      <c r="N66" s="6">
        <v>8409.9</v>
      </c>
      <c r="O66" s="6">
        <v>9127</v>
      </c>
      <c r="P66" s="6">
        <v>8534.7099999999991</v>
      </c>
      <c r="Q66" s="6">
        <v>8645.15</v>
      </c>
      <c r="R66" s="6">
        <v>7679</v>
      </c>
      <c r="S66" s="6">
        <v>7882</v>
      </c>
      <c r="T66" s="6">
        <v>9298.5</v>
      </c>
      <c r="U66" s="6">
        <v>7446</v>
      </c>
      <c r="V66" s="6">
        <v>12809</v>
      </c>
      <c r="W66" s="6">
        <v>13559</v>
      </c>
      <c r="X66" s="10">
        <v>27268.7</v>
      </c>
      <c r="Y66" s="10">
        <v>29365.5</v>
      </c>
    </row>
    <row r="68" spans="1:25">
      <c r="A68" t="s">
        <v>27</v>
      </c>
      <c r="B68">
        <v>-12.4</v>
      </c>
      <c r="C68">
        <v>-19</v>
      </c>
      <c r="D68" s="9">
        <v>-28.094000000000001</v>
      </c>
      <c r="E68">
        <v>-25.3</v>
      </c>
      <c r="F68" s="9">
        <v>-32.760649999999998</v>
      </c>
      <c r="G68">
        <v>-26.4</v>
      </c>
      <c r="H68">
        <v>-29.4</v>
      </c>
      <c r="I68" s="9">
        <v>-35.150649999999999</v>
      </c>
      <c r="J68">
        <v>-42.5</v>
      </c>
      <c r="K68" s="9">
        <v>-43.792470000000002</v>
      </c>
      <c r="L68">
        <v>-41.1</v>
      </c>
      <c r="M68" s="9">
        <v>-48.028770000000002</v>
      </c>
      <c r="N68">
        <v>-45.6</v>
      </c>
      <c r="O68">
        <v>-43.6</v>
      </c>
      <c r="P68" s="9">
        <v>-46.125979999999998</v>
      </c>
      <c r="Q68" s="9">
        <v>-46.428370000000001</v>
      </c>
      <c r="R68">
        <v>-47.8</v>
      </c>
      <c r="S68" s="9">
        <v>-49.226999999999997</v>
      </c>
      <c r="T68">
        <v>-46.2</v>
      </c>
      <c r="U68" s="9">
        <v>-55.587600000000002</v>
      </c>
      <c r="V68">
        <v>-51.4</v>
      </c>
      <c r="W68">
        <v>-52.6</v>
      </c>
      <c r="X68">
        <v>-88.6</v>
      </c>
      <c r="Y68">
        <v>-78.5</v>
      </c>
    </row>
    <row r="69" spans="1:25">
      <c r="A69" t="s">
        <v>28</v>
      </c>
      <c r="B69">
        <v>135</v>
      </c>
      <c r="C69">
        <v>109.4</v>
      </c>
      <c r="E69">
        <v>113</v>
      </c>
      <c r="G69">
        <v>101</v>
      </c>
      <c r="H69">
        <v>94.7</v>
      </c>
      <c r="I69">
        <v>112</v>
      </c>
      <c r="J69">
        <v>97</v>
      </c>
      <c r="L69">
        <v>96</v>
      </c>
      <c r="M69">
        <v>94</v>
      </c>
      <c r="N69">
        <v>88.5</v>
      </c>
      <c r="O69">
        <v>87</v>
      </c>
      <c r="R69">
        <v>92</v>
      </c>
      <c r="T69">
        <v>73</v>
      </c>
      <c r="V69">
        <v>71.3</v>
      </c>
      <c r="W69">
        <v>78</v>
      </c>
      <c r="X69">
        <v>32.17</v>
      </c>
      <c r="Y69">
        <v>31</v>
      </c>
    </row>
    <row r="71" spans="1:25">
      <c r="A71" s="4" t="s">
        <v>29</v>
      </c>
      <c r="B71" s="4" t="s">
        <v>2</v>
      </c>
      <c r="C71" s="4" t="s">
        <v>3</v>
      </c>
      <c r="D71" s="4" t="s">
        <v>4</v>
      </c>
      <c r="E71" s="4" t="s">
        <v>5</v>
      </c>
      <c r="F71" s="4" t="s">
        <v>6</v>
      </c>
      <c r="G71" s="4" t="s">
        <v>7</v>
      </c>
      <c r="H71" s="4" t="s">
        <v>8</v>
      </c>
      <c r="I71" s="4" t="s">
        <v>9</v>
      </c>
      <c r="J71" s="4" t="s">
        <v>10</v>
      </c>
      <c r="K71" s="4" t="s">
        <v>11</v>
      </c>
      <c r="L71" s="4" t="s">
        <v>12</v>
      </c>
      <c r="M71" s="4" t="s">
        <v>13</v>
      </c>
      <c r="N71" s="4" t="s">
        <v>14</v>
      </c>
      <c r="O71" s="4" t="s">
        <v>15</v>
      </c>
      <c r="P71" s="4" t="s">
        <v>16</v>
      </c>
      <c r="Q71" s="4" t="s">
        <v>17</v>
      </c>
      <c r="R71" s="4" t="s">
        <v>18</v>
      </c>
      <c r="S71" s="4" t="s">
        <v>44</v>
      </c>
      <c r="T71" s="4" t="s">
        <v>19</v>
      </c>
      <c r="U71" s="4" t="s">
        <v>20</v>
      </c>
      <c r="V71" s="4" t="s">
        <v>21</v>
      </c>
      <c r="W71" s="4" t="s">
        <v>22</v>
      </c>
      <c r="X71" t="s">
        <v>23</v>
      </c>
      <c r="Y71" s="4" t="s">
        <v>24</v>
      </c>
    </row>
    <row r="72" spans="1:25">
      <c r="A72" t="s">
        <v>30</v>
      </c>
      <c r="B72">
        <f t="shared" ref="B72:W72" si="0">AVERAGE(B30:B54)</f>
        <v>283.44</v>
      </c>
      <c r="C72">
        <f t="shared" si="0"/>
        <v>448.6</v>
      </c>
      <c r="D72">
        <f t="shared" si="0"/>
        <v>545.67679999999996</v>
      </c>
      <c r="E72">
        <f t="shared" si="0"/>
        <v>557.20000000000005</v>
      </c>
      <c r="F72">
        <f t="shared" si="0"/>
        <v>625.55999999999995</v>
      </c>
      <c r="G72">
        <f t="shared" si="0"/>
        <v>631.32000000000005</v>
      </c>
      <c r="H72">
        <f t="shared" si="0"/>
        <v>643.48</v>
      </c>
      <c r="I72">
        <f t="shared" si="0"/>
        <v>686.24</v>
      </c>
      <c r="J72">
        <f t="shared" si="0"/>
        <v>922.92</v>
      </c>
      <c r="K72">
        <f t="shared" si="0"/>
        <v>975.20159999999998</v>
      </c>
      <c r="L72">
        <f t="shared" si="0"/>
        <v>1023.52</v>
      </c>
      <c r="M72">
        <f t="shared" si="0"/>
        <v>1073.48</v>
      </c>
      <c r="N72">
        <f t="shared" si="0"/>
        <v>1079.4000000000001</v>
      </c>
      <c r="O72">
        <f t="shared" si="0"/>
        <v>1103.3599999999999</v>
      </c>
      <c r="P72">
        <f t="shared" si="0"/>
        <v>1112.0515999999998</v>
      </c>
      <c r="Q72">
        <f t="shared" si="0"/>
        <v>1128.7448000000002</v>
      </c>
      <c r="R72">
        <f t="shared" ref="R72:S72" si="1">AVERAGE(R30:R54)</f>
        <v>1140.08</v>
      </c>
      <c r="S72">
        <f t="shared" si="1"/>
        <v>1176.04</v>
      </c>
      <c r="T72">
        <f t="shared" si="0"/>
        <v>1249.3399999999999</v>
      </c>
      <c r="U72">
        <f t="shared" si="0"/>
        <v>1284.96</v>
      </c>
      <c r="V72">
        <f t="shared" si="0"/>
        <v>1702.24</v>
      </c>
      <c r="W72">
        <f t="shared" si="0"/>
        <v>1730.92</v>
      </c>
      <c r="X72">
        <f>AVERAGE(X30:X54)</f>
        <v>4331.1759999999995</v>
      </c>
      <c r="Y72">
        <f>AVERAGE(Y30:Y54)</f>
        <v>6934.32</v>
      </c>
    </row>
    <row r="73" spans="1:25">
      <c r="A73" t="s">
        <v>31</v>
      </c>
      <c r="B73">
        <f t="shared" ref="B73:W73" si="2">AVERAGE(B24:B49)</f>
        <v>179.61538461538461</v>
      </c>
      <c r="C73">
        <f t="shared" si="2"/>
        <v>295.57692307692309</v>
      </c>
      <c r="D73">
        <f t="shared" si="2"/>
        <v>381.55692307692306</v>
      </c>
      <c r="E73">
        <f t="shared" si="2"/>
        <v>377.96153846153845</v>
      </c>
      <c r="F73">
        <f t="shared" si="2"/>
        <v>446.76923076923077</v>
      </c>
      <c r="G73">
        <f t="shared" si="2"/>
        <v>430.23076923076923</v>
      </c>
      <c r="H73">
        <f t="shared" si="2"/>
        <v>448.19230769230768</v>
      </c>
      <c r="I73">
        <f t="shared" si="2"/>
        <v>493.92307692307691</v>
      </c>
      <c r="J73">
        <f t="shared" si="2"/>
        <v>675.46153846153845</v>
      </c>
      <c r="K73">
        <f t="shared" si="2"/>
        <v>717.97884615384601</v>
      </c>
      <c r="L73">
        <f t="shared" si="2"/>
        <v>740.84615384615381</v>
      </c>
      <c r="M73">
        <f t="shared" si="2"/>
        <v>797.76923076923072</v>
      </c>
      <c r="N73">
        <f t="shared" si="2"/>
        <v>780.84615384615381</v>
      </c>
      <c r="O73">
        <f t="shared" si="2"/>
        <v>789.96153846153845</v>
      </c>
      <c r="P73">
        <f t="shared" si="2"/>
        <v>823.46576923076907</v>
      </c>
      <c r="Q73">
        <f t="shared" si="2"/>
        <v>836.48500000000001</v>
      </c>
      <c r="R73">
        <f t="shared" ref="R73:S73" si="3">AVERAGE(R24:R49)</f>
        <v>846.03846153846155</v>
      </c>
      <c r="S73">
        <f t="shared" si="3"/>
        <v>875.76923076923072</v>
      </c>
      <c r="T73">
        <f t="shared" si="2"/>
        <v>912.69230769230774</v>
      </c>
      <c r="U73">
        <f t="shared" si="2"/>
        <v>976.88461538461536</v>
      </c>
      <c r="V73">
        <f t="shared" si="2"/>
        <v>1249.3076923076924</v>
      </c>
      <c r="W73">
        <f t="shared" si="2"/>
        <v>1268.1153846153845</v>
      </c>
      <c r="X73">
        <f>AVERAGE(X24:X49)</f>
        <v>3417.3499999999995</v>
      </c>
      <c r="Y73">
        <f>AVERAGE(Y24:Y49)</f>
        <v>5300.6346153846143</v>
      </c>
    </row>
    <row r="74" spans="1:25">
      <c r="A74" t="s">
        <v>32</v>
      </c>
      <c r="B74">
        <f t="shared" ref="B74:W74" si="4">AVERAGE(B14:B49)</f>
        <v>121.30555555555556</v>
      </c>
      <c r="C74">
        <f t="shared" si="4"/>
        <v>211.88888888888889</v>
      </c>
      <c r="D74">
        <f t="shared" si="4"/>
        <v>285.53916666666669</v>
      </c>
      <c r="E74">
        <f t="shared" si="4"/>
        <v>278.86111111111109</v>
      </c>
      <c r="F74">
        <f t="shared" si="4"/>
        <v>340.08333333333331</v>
      </c>
      <c r="G74">
        <f t="shared" si="4"/>
        <v>318.70277777777778</v>
      </c>
      <c r="H74">
        <f t="shared" si="4"/>
        <v>336.66666666666669</v>
      </c>
      <c r="I74">
        <f t="shared" si="4"/>
        <v>378.58333333333331</v>
      </c>
      <c r="J74">
        <f t="shared" si="4"/>
        <v>526.27777777777783</v>
      </c>
      <c r="K74">
        <f t="shared" si="4"/>
        <v>562.06500000000005</v>
      </c>
      <c r="L74">
        <f t="shared" si="4"/>
        <v>573.75</v>
      </c>
      <c r="M74">
        <f t="shared" si="4"/>
        <v>629.19444444444446</v>
      </c>
      <c r="N74">
        <f t="shared" si="4"/>
        <v>605.73611111111109</v>
      </c>
      <c r="O74">
        <f t="shared" si="4"/>
        <v>609.63888888888891</v>
      </c>
      <c r="P74">
        <f t="shared" si="4"/>
        <v>647.87555555555548</v>
      </c>
      <c r="Q74">
        <f t="shared" si="4"/>
        <v>658.55250000000001</v>
      </c>
      <c r="R74">
        <f t="shared" ref="R74:S74" si="5">AVERAGE(R14:R49)</f>
        <v>666.30555555555554</v>
      </c>
      <c r="S74">
        <f t="shared" si="5"/>
        <v>691.94444444444446</v>
      </c>
      <c r="T74">
        <f t="shared" si="4"/>
        <v>713.47222222222217</v>
      </c>
      <c r="U74">
        <f t="shared" si="4"/>
        <v>782.91666666666663</v>
      </c>
      <c r="V74">
        <f t="shared" si="4"/>
        <v>982.97222222222217</v>
      </c>
      <c r="W74">
        <f t="shared" si="4"/>
        <v>998.08333333333337</v>
      </c>
      <c r="X74">
        <f>AVERAGE(X14:X49)</f>
        <v>2827.5583333333334</v>
      </c>
      <c r="Y74">
        <f>AVERAGE(Y14:Y49)</f>
        <v>4336.7249999999995</v>
      </c>
    </row>
    <row r="76" spans="1:25">
      <c r="X76" s="17"/>
      <c r="Y76" s="17"/>
    </row>
    <row r="77" spans="1:25">
      <c r="X77" s="17"/>
      <c r="Y77" s="17"/>
    </row>
    <row r="78" spans="1:25">
      <c r="A78" s="1" t="s">
        <v>36</v>
      </c>
      <c r="B78">
        <v>-49.226999999999997</v>
      </c>
      <c r="E78" s="20" t="s">
        <v>42</v>
      </c>
      <c r="F78" s="21"/>
      <c r="G78" s="22"/>
      <c r="J78" s="4"/>
    </row>
    <row r="79" spans="1:25">
      <c r="A79" s="1" t="s">
        <v>35</v>
      </c>
      <c r="B79" s="1" t="s">
        <v>37</v>
      </c>
      <c r="C79" s="1" t="s">
        <v>38</v>
      </c>
      <c r="E79" s="16" t="s">
        <v>46</v>
      </c>
      <c r="F79" s="23"/>
      <c r="G79" s="23"/>
      <c r="J79" s="4"/>
    </row>
    <row r="80" spans="1:25">
      <c r="A80" s="11" t="s">
        <v>2</v>
      </c>
      <c r="B80" s="13">
        <f>55.42474+5.591273*B78+0.0762638*B78^2+0.0004288186*B78^3+0.0000006072892*B78^4+0.000000001841641*B78^5</f>
        <v>-83.127616388713832</v>
      </c>
      <c r="C80" s="15">
        <v>-11.64245</v>
      </c>
      <c r="E80" s="24" t="s">
        <v>43</v>
      </c>
      <c r="F80" s="23"/>
      <c r="G80" s="23"/>
      <c r="J80" s="4"/>
    </row>
    <row r="81" spans="1:10">
      <c r="A81" s="11" t="s">
        <v>3</v>
      </c>
      <c r="B81" s="13">
        <f>114.7613+7.924927*B78+0.1138893*B78^2+0.0007517035*B78^3+0.000001488371*B78^4-0.000000006161639*B78^5</f>
        <v>-78.521917849104767</v>
      </c>
      <c r="C81" s="15">
        <v>-19.081420000000001</v>
      </c>
      <c r="E81" t="s">
        <v>39</v>
      </c>
      <c r="F81" s="4"/>
      <c r="G81" s="22"/>
      <c r="J81" s="4"/>
    </row>
    <row r="82" spans="1:10">
      <c r="A82" s="11" t="s">
        <v>4</v>
      </c>
      <c r="B82" s="13">
        <f>182.8779+9.267033*B78+0.1143253*B78^2+0.0005889601*B78^3+0.0000005440452*B78^4+0.000000002463599*B78^5</f>
        <v>-64.041488922258779</v>
      </c>
      <c r="C82" s="15">
        <v>-28.094000000000001</v>
      </c>
      <c r="E82" t="s">
        <v>40</v>
      </c>
      <c r="F82" s="22"/>
      <c r="G82" s="22"/>
      <c r="J82" s="4"/>
    </row>
    <row r="83" spans="1:10">
      <c r="A83" s="11" t="s">
        <v>5</v>
      </c>
      <c r="B83" s="14">
        <f>165.5279+9.39427*B78+0.131322*B78^2+0.0008619931*B78^3+0.000001822209*B78^4-0.000000004964915*B78^5</f>
        <v>-69.384204622719537</v>
      </c>
      <c r="C83" s="15">
        <v>-25.009039999999999</v>
      </c>
      <c r="E83" t="s">
        <v>41</v>
      </c>
      <c r="F83" s="22"/>
      <c r="G83" s="22"/>
      <c r="J83" s="4"/>
    </row>
    <row r="84" spans="1:10">
      <c r="A84" s="11" t="s">
        <v>6</v>
      </c>
      <c r="B84" s="13">
        <f>228.8496+10.34017*B78+0.1217693*B78^2+0.0005891463*B78^3+0.00000006080916*B78^4+0.00000000382501*B78^5</f>
        <v>-56.111586196601003</v>
      </c>
      <c r="C84" s="15">
        <v>-32.760649999999998</v>
      </c>
      <c r="E84" s="16"/>
      <c r="I84" s="12"/>
      <c r="J84" s="12"/>
    </row>
    <row r="85" spans="1:10">
      <c r="A85" s="11" t="s">
        <v>7</v>
      </c>
      <c r="B85" s="13">
        <f>191.217+10.63355*B78+0.148711*B78^2+0.000878516*B78^3+0.00000141925*B78^4+0.000000009511667*B78^5</f>
        <v>-71.084668240898367</v>
      </c>
      <c r="C85" s="15">
        <v>-26.080069999999999</v>
      </c>
      <c r="J85" s="12"/>
    </row>
    <row r="86" spans="1:10">
      <c r="A86" s="11" t="s">
        <v>8</v>
      </c>
      <c r="B86" s="13">
        <f>213.6913+10.68969*B78+0.1398118*B78^2+0.0008038367*B78^3+0.000001088531*B78^4-0.000000006904754*B78^5</f>
        <v>-61.227221906981889</v>
      </c>
      <c r="C86" s="15">
        <v>-29.58165</v>
      </c>
      <c r="J86" s="12"/>
    </row>
    <row r="87" spans="1:10">
      <c r="A87" s="11" t="s">
        <v>9</v>
      </c>
      <c r="B87" s="13">
        <f>259.2325+11.19359*B78+0.1294053*B78^2+0.0006142366*B78^3+0.0000006221692*B78^4-0.000000001257983*B78^5</f>
        <v>-47.462854392795613</v>
      </c>
      <c r="C87" s="15">
        <v>-35.150649999999999</v>
      </c>
      <c r="I87" s="12"/>
      <c r="J87" s="12"/>
    </row>
    <row r="88" spans="1:10">
      <c r="A88" s="11" t="s">
        <v>10</v>
      </c>
      <c r="B88" s="13">
        <f>373.2648+14.51608*B78+0.164301*B78^2+0.0007452377*B78^3+0.000001078365*B78^4+0.000000006309631*B78^5</f>
        <v>-27.560134574768288</v>
      </c>
      <c r="C88" s="15">
        <v>-42.165925000000001</v>
      </c>
      <c r="J88" s="12"/>
    </row>
    <row r="89" spans="1:10">
      <c r="A89" s="11" t="s">
        <v>11</v>
      </c>
      <c r="B89" s="13">
        <f>403.0211+15.16496*B78+0.1709687*B78^2+0.0007637555*B78^3+0.000000008752231*B78^4+0.00000001663417*B78^5</f>
        <v>-25.063221059648409</v>
      </c>
      <c r="C89" s="15">
        <v>-43.792470000000002</v>
      </c>
      <c r="I89" s="12"/>
      <c r="J89" s="12"/>
    </row>
    <row r="90" spans="1:10">
      <c r="A90" s="11" t="s">
        <v>12</v>
      </c>
      <c r="B90" s="13">
        <f>396.7128+16.18276*B78+0.1965743*B78^2+0.0009570304*B78^3+0.0000002699557*B78^4-0.000000007619604*B78^5</f>
        <v>-33.935714238930125</v>
      </c>
      <c r="C90" s="15">
        <v>-40.861690000000003</v>
      </c>
      <c r="I90" s="12"/>
      <c r="J90" s="12"/>
    </row>
    <row r="91" spans="1:10">
      <c r="A91" s="11" t="s">
        <v>33</v>
      </c>
      <c r="B91" s="13">
        <f>459.8278+16.44961*B78+0.1783717*B78^2+0.0007708839*B78^3+0.000001249134*B78^4+0.000000009681674*B78^5</f>
        <v>-5.1128698997355215</v>
      </c>
      <c r="C91" s="15">
        <v>-48.028770000000002</v>
      </c>
      <c r="J91" s="12"/>
    </row>
    <row r="92" spans="1:10">
      <c r="A92" s="11" t="s">
        <v>14</v>
      </c>
      <c r="B92" s="13">
        <f>418.6796+16.90788*B78+0.2083846*B78^2+0.001075385*B78^3+0.0000007875291*B78^4-0.000000008510783*B78^5</f>
        <v>-29.866238962664674</v>
      </c>
      <c r="C92" s="15">
        <v>-42.00609</v>
      </c>
      <c r="I92" s="12"/>
      <c r="J92" s="12"/>
    </row>
    <row r="93" spans="1:10">
      <c r="A93" s="11" t="s">
        <v>15</v>
      </c>
      <c r="B93" s="13">
        <f>412.3927+17.33068*B78+0.223496*B78^2+0.001233536*B78^3+0.000001228769*B78^4-0.00000001014287*B78^5</f>
        <v>-36.150066019367692</v>
      </c>
      <c r="C93" s="15">
        <v>-40.408450000000002</v>
      </c>
      <c r="J93" s="12"/>
    </row>
    <row r="94" spans="1:10">
      <c r="A94" s="11" t="s">
        <v>16</v>
      </c>
      <c r="B94" s="13">
        <f>469.5862+17.09545*B78+0.1911944*B78^2+0.0008308238*B78^3-0.0000003051597*B78^4+0.00000002352242*B78^5</f>
        <v>-16.352809911216617</v>
      </c>
      <c r="C94" s="15">
        <v>-46.125979999999998</v>
      </c>
      <c r="I94" s="12"/>
      <c r="J94" s="12"/>
    </row>
    <row r="95" spans="1:10">
      <c r="A95" s="11" t="s">
        <v>17</v>
      </c>
      <c r="B95" s="13">
        <f>478.0289+17.3257*B78+0.1934827*B78^2+0.0008382105*B78^3-0.0000003391089*B78^4+0.00000002424567*B78^5</f>
        <v>-14.989005513828678</v>
      </c>
      <c r="C95" s="15">
        <v>-46.428370000000001</v>
      </c>
      <c r="I95" s="12"/>
      <c r="J95" s="12"/>
    </row>
    <row r="96" spans="1:10">
      <c r="A96" s="11" t="s">
        <v>18</v>
      </c>
      <c r="B96" s="13">
        <f>484.3767+17.52842*B78+0.1943194*B78^2+0.0008440987*B78^3+0.00000004037176*B78^4-0.000000006300941*B78^5</f>
        <v>-6.2365019556086629</v>
      </c>
      <c r="C96" s="15">
        <v>-47.822299999999998</v>
      </c>
      <c r="I96" s="12"/>
      <c r="J96" s="12"/>
    </row>
    <row r="97" spans="1:10">
      <c r="A97" s="25" t="s">
        <v>44</v>
      </c>
      <c r="B97" s="13">
        <f>0*B78^5+0*B78^4+0.0008*B78^3+0.1944*B78^2+17.9387*B78+507.4127</f>
        <v>2.0769533477960067E-5</v>
      </c>
      <c r="C97" s="15">
        <v>-49.226999999999997</v>
      </c>
      <c r="I97" s="12"/>
      <c r="J97" s="12"/>
    </row>
    <row r="98" spans="1:10">
      <c r="A98" s="11" t="s">
        <v>19</v>
      </c>
      <c r="B98" s="13">
        <f>503.2052+19.27797*B78+0.2321296*B78^2+0.001163758*B78^3+0.0000007074624*B78^4-0.00000001057693*B78^5</f>
        <v>-14.886923327261556</v>
      </c>
      <c r="C98" s="15">
        <v>-45.932409999999997</v>
      </c>
      <c r="I98" s="12"/>
      <c r="J98" s="12"/>
    </row>
    <row r="99" spans="1:10">
      <c r="A99" s="11" t="s">
        <v>34</v>
      </c>
      <c r="B99" s="13">
        <f>595.0883+18.81896*B78+0.1911991*B78^2+0.0009386317*B78^3+0.0000006402667*B78^4-0.00000002886749*B78^5</f>
        <v>32.153596580866356</v>
      </c>
      <c r="C99" s="15">
        <v>-55.587600000000002</v>
      </c>
      <c r="I99" s="12"/>
      <c r="J99" s="12"/>
    </row>
    <row r="100" spans="1:10">
      <c r="A100" s="11" t="s">
        <v>21</v>
      </c>
      <c r="B100" s="13">
        <f>699.7952+25.72397*B78+0.3140222*B78^2+0.001624806*B78^3+0.000001367525*B78^4-0.00000001352278*B78^5</f>
        <v>12.564501580801824</v>
      </c>
      <c r="C100" s="15">
        <v>-51.590859999999999</v>
      </c>
      <c r="J100" s="12"/>
    </row>
    <row r="101" spans="1:10">
      <c r="A101" s="11" t="s">
        <v>22</v>
      </c>
      <c r="B101" s="13">
        <f>708.7358+26.01323*B78+0.3219785*B78^2+0.001743106*B78^3+0.000002149754*B78^4-0.00000001120605*B78^5</f>
        <v>16.357797796054726</v>
      </c>
      <c r="C101" s="15">
        <v>-52.311279999999996</v>
      </c>
      <c r="J101" s="12"/>
    </row>
    <row r="102" spans="1:10">
      <c r="A102" s="11" t="s">
        <v>23</v>
      </c>
      <c r="B102" s="13">
        <f>2285.209+57.68095*B78+0.5138055*B78^2+0.002282387*B78^3+0.0000107315*B78^4+0.00000005454876*B78^5</f>
        <v>465.83315826690944</v>
      </c>
      <c r="C102" s="15">
        <v>-86.455789999999993</v>
      </c>
      <c r="J102" s="12"/>
    </row>
    <row r="103" spans="1:10">
      <c r="A103" s="11" t="s">
        <v>24</v>
      </c>
      <c r="B103" s="13">
        <f>3336.413+84.01917*B78+1.061929*B78^2+0.02103011*B78^3+0.00005712888*B78^4-0.000003319264*B78^5</f>
        <v>560.06651620030277</v>
      </c>
      <c r="C103" s="15"/>
      <c r="D103" s="25" t="s">
        <v>45</v>
      </c>
    </row>
  </sheetData>
  <mergeCells count="1">
    <mergeCell ref="B3:Y3"/>
  </mergeCells>
  <hyperlinks>
    <hyperlink ref="E80" r:id="rId1" display="Facebook: Hydrocarbon Conspiracy" xr:uid="{44D61BE2-A5A8-41C0-A621-028A791B02D6}"/>
    <hyperlink ref="E79" r:id="rId2" xr:uid="{964B64C4-7EEA-4CF5-836E-D0A4D9875395}"/>
  </hyperlinks>
  <pageMargins left="0.7" right="0.7" top="0.75" bottom="0.75" header="0.3" footer="0.3"/>
  <pageSetup paperSize="9"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Gardiner</cp:lastModifiedBy>
  <dcterms:created xsi:type="dcterms:W3CDTF">2019-06-22T22:34:00Z</dcterms:created>
  <dcterms:modified xsi:type="dcterms:W3CDTF">2024-02-08T10:46:02Z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1033-11.1.0.9615</vt:lpwstr>
  </property>
</Properties>
</file>